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plantemoran.sharepoint.com/sites/8085977/Internal Documents/2023 Bond Program/0 Procure/GCCM/RFP for CM Alger MS and OHHS/"/>
    </mc:Choice>
  </mc:AlternateContent>
  <xr:revisionPtr revIDLastSave="3" documentId="13_ncr:1_{3A04310B-83A9-4C04-8259-A12344D22B7E}" xr6:coauthVersionLast="47" xr6:coauthVersionMax="47" xr10:uidLastSave="{B12512A8-0EDB-4574-BD5D-E6F3317F9995}"/>
  <workbookProtection workbookAlgorithmName="SHA-512" workbookHashValue="qFQYcATLkHL/70IvQXxVrTvAUS2fUvDF3amF1oFiJBjjf5ULXwsCSd4/0+pIRcBgTZ0LW00xfAc5vv7EXPVp0A==" workbookSaltValue="vx1OmIzKVD+hNDrFFgeiUg==" workbookSpinCount="100000" lockStructure="1"/>
  <bookViews>
    <workbookView xWindow="380" yWindow="380" windowWidth="14400" windowHeight="7270" tabRatio="718" xr2:uid="{00000000-000D-0000-FFFF-FFFF00000000}"/>
  </bookViews>
  <sheets>
    <sheet name="Summary" sheetId="8" r:id="rId1"/>
    <sheet name="Staff Hours" sheetId="1" r:id="rId2"/>
    <sheet name="Construction Support" sheetId="5" r:id="rId3"/>
    <sheet name="Staff Cashflow" sheetId="9" r:id="rId4"/>
  </sheets>
  <definedNames>
    <definedName name="duration" localSheetId="0">Summary!#REF!</definedName>
    <definedName name="duration">'Construction Support'!#REF!</definedName>
    <definedName name="_xlnm.Print_Area" localSheetId="2">'Construction Support'!$A$1:$J$73</definedName>
    <definedName name="_xlnm.Print_Area" localSheetId="0">Summary!$B$1:$J$41</definedName>
    <definedName name="_xlnm.Print_Area">#REF!</definedName>
    <definedName name="_xlnm.Print_Titles" localSheetId="2">'Construction Support'!$1:$15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4" i="5" l="1"/>
  <c r="K64" i="5" s="1"/>
  <c r="I64" i="5"/>
  <c r="H64" i="5"/>
  <c r="G64" i="5"/>
  <c r="AC56" i="1"/>
  <c r="AD56" i="1"/>
  <c r="AE56" i="1"/>
  <c r="AF56" i="1"/>
  <c r="AG56" i="1"/>
  <c r="AH56" i="1"/>
  <c r="AI56" i="1"/>
  <c r="AJ56" i="1"/>
  <c r="AK56" i="1"/>
  <c r="AL56" i="1"/>
  <c r="AM56" i="1"/>
  <c r="AN56" i="1"/>
  <c r="AC28" i="1"/>
  <c r="AD28" i="1"/>
  <c r="AE28" i="1"/>
  <c r="AF28" i="1"/>
  <c r="AG28" i="1"/>
  <c r="AH28" i="1"/>
  <c r="AI28" i="1"/>
  <c r="AJ28" i="1"/>
  <c r="AK28" i="1"/>
  <c r="AL28" i="1"/>
  <c r="AM28" i="1"/>
  <c r="AN28" i="1"/>
  <c r="AI5" i="1"/>
  <c r="AJ5" i="1" s="1"/>
  <c r="AK5" i="1" s="1"/>
  <c r="AL5" i="1" s="1"/>
  <c r="AM5" i="1" s="1"/>
  <c r="AN5" i="1" s="1"/>
  <c r="AO5" i="1" s="1"/>
  <c r="AP5" i="1" s="1"/>
  <c r="AQ5" i="1" s="1"/>
  <c r="AR5" i="1" s="1"/>
  <c r="AO56" i="1"/>
  <c r="AP56" i="1"/>
  <c r="AQ56" i="1"/>
  <c r="AO28" i="1"/>
  <c r="AP28" i="1"/>
  <c r="AQ28" i="1"/>
  <c r="F5" i="1"/>
  <c r="G5" i="1" s="1"/>
  <c r="H5" i="1" s="1"/>
  <c r="I5" i="1" s="1"/>
  <c r="J5" i="1" s="1"/>
  <c r="K5" i="1" s="1"/>
  <c r="L5" i="1" s="1"/>
  <c r="M5" i="1" s="1"/>
  <c r="N5" i="1" s="1"/>
  <c r="O5" i="1" s="1"/>
  <c r="P5" i="1" s="1"/>
  <c r="Q5" i="1" s="1"/>
  <c r="R5" i="1" s="1"/>
  <c r="E28" i="1"/>
  <c r="F28" i="1"/>
  <c r="G28" i="1"/>
  <c r="H28" i="1"/>
  <c r="I28" i="1"/>
  <c r="J28" i="1"/>
  <c r="K28" i="1"/>
  <c r="L28" i="1"/>
  <c r="M28" i="1"/>
  <c r="N28" i="1"/>
  <c r="O28" i="1"/>
  <c r="P28" i="1"/>
  <c r="Q28" i="1"/>
  <c r="E56" i="1"/>
  <c r="F56" i="1"/>
  <c r="G56" i="1"/>
  <c r="H56" i="1"/>
  <c r="I56" i="1"/>
  <c r="J56" i="1"/>
  <c r="K56" i="1"/>
  <c r="L56" i="1"/>
  <c r="M56" i="1"/>
  <c r="N56" i="1"/>
  <c r="O56" i="1"/>
  <c r="P56" i="1"/>
  <c r="Q56" i="1"/>
  <c r="B2" i="9"/>
  <c r="D2" i="5"/>
  <c r="B2" i="1"/>
  <c r="F7" i="5"/>
  <c r="D7" i="5"/>
  <c r="F6" i="5"/>
  <c r="D6" i="5"/>
  <c r="G13" i="8"/>
  <c r="G12" i="8"/>
  <c r="E12" i="8" s="1"/>
  <c r="E5" i="8"/>
  <c r="J47" i="5"/>
  <c r="J48" i="5"/>
  <c r="J49" i="5"/>
  <c r="J50" i="5"/>
  <c r="J51" i="5"/>
  <c r="J52" i="5"/>
  <c r="J53" i="5"/>
  <c r="J54" i="5"/>
  <c r="I47" i="5"/>
  <c r="I48" i="5"/>
  <c r="I49" i="5"/>
  <c r="I50" i="5"/>
  <c r="I51" i="5"/>
  <c r="I52" i="5"/>
  <c r="I53" i="5"/>
  <c r="I54" i="5"/>
  <c r="H47" i="5"/>
  <c r="H48" i="5"/>
  <c r="H49" i="5"/>
  <c r="H50" i="5"/>
  <c r="H51" i="5"/>
  <c r="H52" i="5"/>
  <c r="H53" i="5"/>
  <c r="H54" i="5"/>
  <c r="G47" i="5"/>
  <c r="G48" i="5"/>
  <c r="K48" i="5" s="1"/>
  <c r="G49" i="5"/>
  <c r="G50" i="5"/>
  <c r="G51" i="5"/>
  <c r="G52" i="5"/>
  <c r="G53" i="5"/>
  <c r="G54" i="5"/>
  <c r="K54" i="5" s="1"/>
  <c r="G19" i="5"/>
  <c r="G20" i="5"/>
  <c r="G21" i="5"/>
  <c r="G22" i="5"/>
  <c r="G23" i="5"/>
  <c r="G24" i="5"/>
  <c r="G25" i="5"/>
  <c r="G26" i="5"/>
  <c r="G27" i="5"/>
  <c r="K49" i="5" l="1"/>
  <c r="G11" i="5"/>
  <c r="E11" i="5" s="1"/>
  <c r="G12" i="5"/>
  <c r="F12" i="5" s="1"/>
  <c r="K47" i="5"/>
  <c r="K53" i="5"/>
  <c r="K51" i="5"/>
  <c r="K52" i="5"/>
  <c r="K50" i="5"/>
  <c r="F11" i="5" l="1"/>
  <c r="E12" i="5"/>
  <c r="F6" i="9" l="1"/>
  <c r="G6" i="9" s="1"/>
  <c r="H6" i="9" s="1"/>
  <c r="I6" i="9" s="1"/>
  <c r="J6" i="9" s="1"/>
  <c r="K6" i="9" s="1"/>
  <c r="L6" i="9" s="1"/>
  <c r="M6" i="9" s="1"/>
  <c r="N6" i="9" s="1"/>
  <c r="O6" i="9" s="1"/>
  <c r="P6" i="9" s="1"/>
  <c r="Q6" i="9" s="1"/>
  <c r="R6" i="9" s="1"/>
  <c r="S6" i="9" s="1"/>
  <c r="T6" i="9" s="1"/>
  <c r="U6" i="9" s="1"/>
  <c r="V6" i="9" s="1"/>
  <c r="W6" i="9" s="1"/>
  <c r="X6" i="9" s="1"/>
  <c r="Y6" i="9" s="1"/>
  <c r="Z6" i="9" s="1"/>
  <c r="AA6" i="9" s="1"/>
  <c r="AB6" i="9" s="1"/>
  <c r="AC6" i="9" s="1"/>
  <c r="AS55" i="1"/>
  <c r="AS54" i="1"/>
  <c r="AS53" i="1"/>
  <c r="AS52" i="1"/>
  <c r="AS51" i="1"/>
  <c r="AS50" i="1"/>
  <c r="AS49" i="1"/>
  <c r="AS48" i="1"/>
  <c r="AS47" i="1"/>
  <c r="AS46" i="1"/>
  <c r="AS45" i="1"/>
  <c r="AS44" i="1"/>
  <c r="AS43" i="1"/>
  <c r="AS42" i="1"/>
  <c r="AS41" i="1"/>
  <c r="AS40" i="1"/>
  <c r="AS39" i="1"/>
  <c r="AS38" i="1"/>
  <c r="AS37" i="1"/>
  <c r="AS36" i="1"/>
  <c r="AS35" i="1"/>
  <c r="AS34" i="1"/>
  <c r="AS33" i="1"/>
  <c r="AS27" i="1"/>
  <c r="AS26" i="1"/>
  <c r="AS25" i="1"/>
  <c r="AS24" i="1"/>
  <c r="AS23" i="1"/>
  <c r="AS22" i="1"/>
  <c r="AS21" i="1"/>
  <c r="AS20" i="1"/>
  <c r="AS19" i="1"/>
  <c r="AS18" i="1"/>
  <c r="AS17" i="1"/>
  <c r="AS16" i="1"/>
  <c r="AS15" i="1"/>
  <c r="AS14" i="1"/>
  <c r="AS13" i="1"/>
  <c r="AS12" i="1"/>
  <c r="AS11" i="1"/>
  <c r="E12" i="9" l="1"/>
  <c r="C12" i="9"/>
  <c r="AR56" i="1" l="1"/>
  <c r="AB56" i="1"/>
  <c r="AA56" i="1"/>
  <c r="Z56" i="1"/>
  <c r="Y56" i="1"/>
  <c r="X56" i="1"/>
  <c r="W56" i="1"/>
  <c r="V56" i="1"/>
  <c r="U56" i="1"/>
  <c r="T56" i="1"/>
  <c r="S56" i="1"/>
  <c r="R56" i="1"/>
  <c r="AD12" i="9"/>
  <c r="AR28" i="1"/>
  <c r="AB28" i="1"/>
  <c r="AA28" i="1"/>
  <c r="Z28" i="1"/>
  <c r="Y28" i="1"/>
  <c r="X28" i="1"/>
  <c r="W28" i="1"/>
  <c r="V28" i="1"/>
  <c r="U28" i="1"/>
  <c r="T28" i="1"/>
  <c r="S28" i="1"/>
  <c r="R28" i="1"/>
  <c r="E13" i="8" l="1"/>
  <c r="F12" i="8" l="1"/>
  <c r="F13" i="8"/>
  <c r="I1" i="8" l="1"/>
  <c r="J46" i="5" l="1"/>
  <c r="J45" i="5"/>
  <c r="J44" i="5"/>
  <c r="J43" i="5"/>
  <c r="J42" i="5"/>
  <c r="J41" i="5"/>
  <c r="J40" i="5"/>
  <c r="J39" i="5"/>
  <c r="J38" i="5"/>
  <c r="J37" i="5"/>
  <c r="J36" i="5"/>
  <c r="J35" i="5"/>
  <c r="J34" i="5"/>
  <c r="J33" i="5"/>
  <c r="J32" i="5"/>
  <c r="J31" i="5"/>
  <c r="J30" i="5"/>
  <c r="J29" i="5"/>
  <c r="J28" i="5"/>
  <c r="J27" i="5"/>
  <c r="J26" i="5"/>
  <c r="J25" i="5"/>
  <c r="J24" i="5"/>
  <c r="J23" i="5"/>
  <c r="J22" i="5"/>
  <c r="J21" i="5"/>
  <c r="J20" i="5"/>
  <c r="J19" i="5"/>
  <c r="J65" i="5"/>
  <c r="J63" i="5"/>
  <c r="J62" i="5"/>
  <c r="J61" i="5"/>
  <c r="J60" i="5"/>
  <c r="J56" i="5" l="1"/>
  <c r="G60" i="5" l="1"/>
  <c r="G61" i="5"/>
  <c r="G62" i="5"/>
  <c r="G63" i="5"/>
  <c r="G65" i="5"/>
  <c r="H60" i="5"/>
  <c r="H61" i="5"/>
  <c r="H62" i="5"/>
  <c r="H63" i="5"/>
  <c r="H65" i="5"/>
  <c r="H66" i="5"/>
  <c r="I60" i="5"/>
  <c r="I61" i="5"/>
  <c r="I62" i="5"/>
  <c r="I63" i="5"/>
  <c r="I65" i="5"/>
  <c r="I66" i="5"/>
  <c r="AD13" i="9"/>
  <c r="R14" i="9"/>
  <c r="AD14" i="9"/>
  <c r="AD15" i="9"/>
  <c r="I16" i="9"/>
  <c r="AD17" i="9"/>
  <c r="C20" i="9"/>
  <c r="AD20" i="9"/>
  <c r="AD22" i="9"/>
  <c r="AA24" i="9"/>
  <c r="AD24" i="9"/>
  <c r="J21" i="8"/>
  <c r="AD34" i="9"/>
  <c r="AD35" i="9"/>
  <c r="AD37" i="9"/>
  <c r="AD38" i="9"/>
  <c r="AD39" i="9"/>
  <c r="AD42" i="9"/>
  <c r="AD43" i="9"/>
  <c r="I45" i="9"/>
  <c r="AD45" i="9"/>
  <c r="AD48" i="9"/>
  <c r="M49" i="9"/>
  <c r="AD51" i="9"/>
  <c r="AD52" i="9"/>
  <c r="AD53" i="9"/>
  <c r="AC54" i="9"/>
  <c r="AD54" i="9"/>
  <c r="AD55" i="9"/>
  <c r="AD56" i="9"/>
  <c r="G28" i="5"/>
  <c r="G29" i="5"/>
  <c r="G30" i="5"/>
  <c r="G31" i="5"/>
  <c r="G32" i="5"/>
  <c r="G33" i="5"/>
  <c r="G34" i="5"/>
  <c r="G35" i="5"/>
  <c r="G36" i="5"/>
  <c r="G37" i="5"/>
  <c r="G38" i="5"/>
  <c r="G39" i="5"/>
  <c r="G40" i="5"/>
  <c r="G41" i="5"/>
  <c r="G42" i="5"/>
  <c r="G43" i="5"/>
  <c r="G44" i="5"/>
  <c r="G45" i="5"/>
  <c r="G46"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B36" i="9"/>
  <c r="B37" i="9"/>
  <c r="B38" i="9"/>
  <c r="B39" i="9"/>
  <c r="B40" i="9"/>
  <c r="B41" i="9"/>
  <c r="B42" i="9"/>
  <c r="B43" i="9"/>
  <c r="B45" i="9"/>
  <c r="B46" i="9"/>
  <c r="B47" i="9"/>
  <c r="B48" i="9"/>
  <c r="B49" i="9"/>
  <c r="B50" i="9"/>
  <c r="B51" i="9"/>
  <c r="B52" i="9"/>
  <c r="B53" i="9"/>
  <c r="B54" i="9"/>
  <c r="B55" i="9"/>
  <c r="B56" i="9"/>
  <c r="B34" i="9"/>
  <c r="A35" i="9"/>
  <c r="A36" i="9"/>
  <c r="A37" i="9"/>
  <c r="A38" i="9"/>
  <c r="A39" i="9"/>
  <c r="A40" i="9"/>
  <c r="A41" i="9"/>
  <c r="A42" i="9"/>
  <c r="A43" i="9"/>
  <c r="A44" i="9"/>
  <c r="A45" i="9"/>
  <c r="A46" i="9"/>
  <c r="A47" i="9"/>
  <c r="A48" i="9"/>
  <c r="A49" i="9"/>
  <c r="A50" i="9"/>
  <c r="A51" i="9"/>
  <c r="A52" i="9"/>
  <c r="A53" i="9"/>
  <c r="A54" i="9"/>
  <c r="A55" i="9"/>
  <c r="A56" i="9"/>
  <c r="A34" i="9"/>
  <c r="B13" i="9"/>
  <c r="B14" i="9"/>
  <c r="B15" i="9"/>
  <c r="B16" i="9"/>
  <c r="B17" i="9"/>
  <c r="B18" i="9"/>
  <c r="B19" i="9"/>
  <c r="B20" i="9"/>
  <c r="B21" i="9"/>
  <c r="B22" i="9"/>
  <c r="B23" i="9"/>
  <c r="B24" i="9"/>
  <c r="B25" i="9"/>
  <c r="B26" i="9"/>
  <c r="B27" i="9"/>
  <c r="B28" i="9"/>
  <c r="B12" i="9"/>
  <c r="A13" i="9"/>
  <c r="A14" i="9"/>
  <c r="A15" i="9"/>
  <c r="A16" i="9"/>
  <c r="A17" i="9"/>
  <c r="A18" i="9"/>
  <c r="A19" i="9"/>
  <c r="A20" i="9"/>
  <c r="A21" i="9"/>
  <c r="A22" i="9"/>
  <c r="A23" i="9"/>
  <c r="A24" i="9"/>
  <c r="A25" i="9"/>
  <c r="A26" i="9"/>
  <c r="A27" i="9"/>
  <c r="A28" i="9"/>
  <c r="A12" i="9"/>
  <c r="AD36" i="9"/>
  <c r="AD41" i="9"/>
  <c r="AD46" i="9"/>
  <c r="AD49" i="9"/>
  <c r="AD16" i="9"/>
  <c r="AD19" i="9"/>
  <c r="AD21" i="9"/>
  <c r="AD23" i="9"/>
  <c r="AD25" i="9"/>
  <c r="AD26" i="9"/>
  <c r="AD27" i="9"/>
  <c r="AD28" i="9"/>
  <c r="B35" i="9"/>
  <c r="B44" i="9"/>
  <c r="AS56" i="1"/>
  <c r="AS28" i="1"/>
  <c r="S5" i="1"/>
  <c r="T5" i="1" s="1"/>
  <c r="U5" i="1" s="1"/>
  <c r="V5" i="1" s="1"/>
  <c r="W5" i="1" s="1"/>
  <c r="X5" i="1" s="1"/>
  <c r="Y5" i="1" s="1"/>
  <c r="Z5" i="1" s="1"/>
  <c r="AA5" i="1" s="1"/>
  <c r="AB5" i="1" s="1"/>
  <c r="AC5" i="1" s="1"/>
  <c r="AD5" i="1" s="1"/>
  <c r="AE5" i="1" s="1"/>
  <c r="AF5" i="1" s="1"/>
  <c r="AG5" i="1" s="1"/>
  <c r="AH5" i="1" s="1"/>
  <c r="R54" i="9"/>
  <c r="J14" i="9"/>
  <c r="Z14" i="9"/>
  <c r="U14" i="9"/>
  <c r="M14" i="9"/>
  <c r="H56" i="5" l="1"/>
  <c r="G56" i="5"/>
  <c r="I56" i="5"/>
  <c r="Z54" i="9"/>
  <c r="AC14" i="9"/>
  <c r="T16" i="9"/>
  <c r="O22" i="9"/>
  <c r="AB16" i="9"/>
  <c r="Y16" i="9"/>
  <c r="Q16" i="9"/>
  <c r="M56" i="9"/>
  <c r="AC46" i="9"/>
  <c r="AC22" i="9"/>
  <c r="O16" i="9"/>
  <c r="X14" i="9"/>
  <c r="Y38" i="9"/>
  <c r="O20" i="9"/>
  <c r="R12" i="9"/>
  <c r="P47" i="9"/>
  <c r="G12" i="9"/>
  <c r="W22" i="9"/>
  <c r="L16" i="9"/>
  <c r="X12" i="9"/>
  <c r="U12" i="9"/>
  <c r="E14" i="9"/>
  <c r="G16" i="9"/>
  <c r="P14" i="9"/>
  <c r="U54" i="9"/>
  <c r="M22" i="9"/>
  <c r="K14" i="9"/>
  <c r="H14" i="9"/>
  <c r="M54" i="9"/>
  <c r="J54" i="9"/>
  <c r="E16" i="9"/>
  <c r="U22" i="9"/>
  <c r="S14" i="9"/>
  <c r="N16" i="9"/>
  <c r="W16" i="9"/>
  <c r="V22" i="9"/>
  <c r="AT53" i="1"/>
  <c r="AA14" i="9"/>
  <c r="V16" i="9"/>
  <c r="U50" i="9"/>
  <c r="H38" i="9"/>
  <c r="S12" i="9"/>
  <c r="F54" i="9"/>
  <c r="J22" i="9"/>
  <c r="K16" i="9"/>
  <c r="P27" i="9"/>
  <c r="P21" i="9"/>
  <c r="O47" i="9"/>
  <c r="G25" i="9"/>
  <c r="T20" i="9"/>
  <c r="L14" i="9"/>
  <c r="P39" i="9"/>
  <c r="L24" i="9"/>
  <c r="C16" i="9"/>
  <c r="AE16" i="9" s="1"/>
  <c r="Q47" i="9"/>
  <c r="Q22" i="9"/>
  <c r="Y22" i="9"/>
  <c r="C22" i="9"/>
  <c r="AE22" i="9" s="1"/>
  <c r="O14" i="9"/>
  <c r="W14" i="9"/>
  <c r="H16" i="9"/>
  <c r="P16" i="9"/>
  <c r="X16" i="9"/>
  <c r="AC16" i="9"/>
  <c r="U16" i="9"/>
  <c r="M16" i="9"/>
  <c r="V20" i="9"/>
  <c r="V14" i="9"/>
  <c r="N14" i="9"/>
  <c r="F14" i="9"/>
  <c r="R22" i="9"/>
  <c r="N38" i="9"/>
  <c r="Y54" i="9"/>
  <c r="Q54" i="9"/>
  <c r="I54" i="9"/>
  <c r="E54" i="9"/>
  <c r="J12" i="9"/>
  <c r="I12" i="9"/>
  <c r="H12" i="9"/>
  <c r="AA12" i="9"/>
  <c r="AB25" i="9"/>
  <c r="AA47" i="9"/>
  <c r="T38" i="9"/>
  <c r="F12" i="9"/>
  <c r="W12" i="9"/>
  <c r="I22" i="9"/>
  <c r="Y12" i="9"/>
  <c r="T12" i="9"/>
  <c r="AT11" i="1"/>
  <c r="K12" i="9"/>
  <c r="AT15" i="1"/>
  <c r="Z47" i="9"/>
  <c r="G47" i="9"/>
  <c r="K22" i="9"/>
  <c r="S22" i="9"/>
  <c r="AA22" i="9"/>
  <c r="E22" i="9"/>
  <c r="I14" i="9"/>
  <c r="Q14" i="9"/>
  <c r="Y14" i="9"/>
  <c r="C14" i="9"/>
  <c r="AE14" i="9" s="1"/>
  <c r="J16" i="9"/>
  <c r="R16" i="9"/>
  <c r="Z16" i="9"/>
  <c r="AA16" i="9"/>
  <c r="S16" i="9"/>
  <c r="F20" i="9"/>
  <c r="AT13" i="1"/>
  <c r="AB14" i="9"/>
  <c r="T14" i="9"/>
  <c r="F22" i="9"/>
  <c r="I38" i="9"/>
  <c r="V54" i="9"/>
  <c r="N54" i="9"/>
  <c r="N12" i="9"/>
  <c r="AC12" i="9"/>
  <c r="M12" i="9"/>
  <c r="Z12" i="9"/>
  <c r="L12" i="9"/>
  <c r="O12" i="9"/>
  <c r="T47" i="9"/>
  <c r="J47" i="9"/>
  <c r="W47" i="9"/>
  <c r="K47" i="9"/>
  <c r="W20" i="9"/>
  <c r="N20" i="9"/>
  <c r="AB38" i="9"/>
  <c r="V38" i="9"/>
  <c r="Q38" i="9"/>
  <c r="L38" i="9"/>
  <c r="F38" i="9"/>
  <c r="M50" i="9"/>
  <c r="K63" i="5"/>
  <c r="K60" i="5"/>
  <c r="AB47" i="9"/>
  <c r="R47" i="9"/>
  <c r="H47" i="9"/>
  <c r="S47" i="9"/>
  <c r="I47" i="9"/>
  <c r="I20" i="9"/>
  <c r="Y20" i="9"/>
  <c r="AB20" i="9"/>
  <c r="L20" i="9"/>
  <c r="Z38" i="9"/>
  <c r="U38" i="9"/>
  <c r="P38" i="9"/>
  <c r="J38" i="9"/>
  <c r="AT37" i="1"/>
  <c r="AE12" i="9"/>
  <c r="V12" i="9"/>
  <c r="Q12" i="9"/>
  <c r="AB12" i="9"/>
  <c r="P12" i="9"/>
  <c r="X47" i="9"/>
  <c r="L47" i="9"/>
  <c r="Y47" i="9"/>
  <c r="Q20" i="9"/>
  <c r="AC38" i="9"/>
  <c r="X38" i="9"/>
  <c r="R38" i="9"/>
  <c r="M38" i="9"/>
  <c r="G27" i="9"/>
  <c r="T24" i="9"/>
  <c r="H27" i="9"/>
  <c r="AB24" i="9"/>
  <c r="W27" i="9"/>
  <c r="K24" i="9"/>
  <c r="E27" i="9"/>
  <c r="X27" i="9"/>
  <c r="E24" i="9"/>
  <c r="O27" i="9"/>
  <c r="C24" i="9"/>
  <c r="AE24" i="9" s="1"/>
  <c r="C27" i="9"/>
  <c r="AE27" i="9" s="1"/>
  <c r="AC27" i="9"/>
  <c r="U27" i="9"/>
  <c r="M27" i="9"/>
  <c r="V27" i="9"/>
  <c r="N27" i="9"/>
  <c r="F27" i="9"/>
  <c r="N24" i="9"/>
  <c r="V24" i="9"/>
  <c r="W24" i="9"/>
  <c r="G24" i="9"/>
  <c r="U51" i="9"/>
  <c r="AA27" i="9"/>
  <c r="S27" i="9"/>
  <c r="K27" i="9"/>
  <c r="AB27" i="9"/>
  <c r="T27" i="9"/>
  <c r="L27" i="9"/>
  <c r="AT26" i="1"/>
  <c r="K39" i="9"/>
  <c r="H24" i="9"/>
  <c r="P24" i="9"/>
  <c r="X24" i="9"/>
  <c r="S24" i="9"/>
  <c r="M47" i="9"/>
  <c r="Y27" i="9"/>
  <c r="Q27" i="9"/>
  <c r="I27" i="9"/>
  <c r="Z27" i="9"/>
  <c r="R27" i="9"/>
  <c r="J27" i="9"/>
  <c r="J24" i="9"/>
  <c r="R24" i="9"/>
  <c r="Z24" i="9"/>
  <c r="O24" i="9"/>
  <c r="I21" i="9"/>
  <c r="N22" i="9"/>
  <c r="Z22" i="9"/>
  <c r="I39" i="9"/>
  <c r="AA39" i="9"/>
  <c r="Y39" i="9"/>
  <c r="I34" i="9"/>
  <c r="C18" i="9"/>
  <c r="H20" i="9"/>
  <c r="Y21" i="9"/>
  <c r="I19" i="9"/>
  <c r="J19" i="9"/>
  <c r="Z19" i="9"/>
  <c r="Y19" i="9"/>
  <c r="O51" i="9"/>
  <c r="X45" i="9"/>
  <c r="Y45" i="9"/>
  <c r="P45" i="9"/>
  <c r="V51" i="9"/>
  <c r="Q45" i="9"/>
  <c r="H45" i="9"/>
  <c r="F51" i="9"/>
  <c r="L25" i="9"/>
  <c r="K20" i="9"/>
  <c r="S20" i="9"/>
  <c r="AA20" i="9"/>
  <c r="Z20" i="9"/>
  <c r="R20" i="9"/>
  <c r="J20" i="9"/>
  <c r="E20" i="9"/>
  <c r="M20" i="9"/>
  <c r="U20" i="9"/>
  <c r="AC20" i="9"/>
  <c r="X20" i="9"/>
  <c r="P20" i="9"/>
  <c r="G45" i="9"/>
  <c r="N45" i="9"/>
  <c r="T51" i="9"/>
  <c r="M51" i="9"/>
  <c r="C48" i="9"/>
  <c r="AE48" i="9" s="1"/>
  <c r="W45" i="9"/>
  <c r="O45" i="9"/>
  <c r="V45" i="9"/>
  <c r="F45" i="9"/>
  <c r="AC48" i="9"/>
  <c r="AT50" i="1"/>
  <c r="V48" i="9"/>
  <c r="N39" i="9"/>
  <c r="AC45" i="9"/>
  <c r="U45" i="9"/>
  <c r="M45" i="9"/>
  <c r="AB45" i="9"/>
  <c r="T45" i="9"/>
  <c r="L45" i="9"/>
  <c r="AT44" i="1"/>
  <c r="AC47" i="9"/>
  <c r="V47" i="9"/>
  <c r="N47" i="9"/>
  <c r="F47" i="9"/>
  <c r="U47" i="9"/>
  <c r="AC50" i="9"/>
  <c r="AC51" i="9"/>
  <c r="N51" i="9"/>
  <c r="W51" i="9"/>
  <c r="G51" i="9"/>
  <c r="AA38" i="9"/>
  <c r="W38" i="9"/>
  <c r="S38" i="9"/>
  <c r="O38" i="9"/>
  <c r="K38" i="9"/>
  <c r="G38" i="9"/>
  <c r="F48" i="9"/>
  <c r="E38" i="9"/>
  <c r="C38" i="9"/>
  <c r="AE38" i="9" s="1"/>
  <c r="AA45" i="9"/>
  <c r="S45" i="9"/>
  <c r="K45" i="9"/>
  <c r="Z45" i="9"/>
  <c r="R45" i="9"/>
  <c r="J45" i="9"/>
  <c r="AB51" i="9"/>
  <c r="L51" i="9"/>
  <c r="W53" i="9"/>
  <c r="G53" i="9"/>
  <c r="F40" i="9"/>
  <c r="J40" i="9"/>
  <c r="N40" i="9"/>
  <c r="R40" i="9"/>
  <c r="V40" i="9"/>
  <c r="Z40" i="9"/>
  <c r="G40" i="9"/>
  <c r="K40" i="9"/>
  <c r="O40" i="9"/>
  <c r="S40" i="9"/>
  <c r="W40" i="9"/>
  <c r="AA40" i="9"/>
  <c r="H40" i="9"/>
  <c r="L40" i="9"/>
  <c r="P40" i="9"/>
  <c r="T40" i="9"/>
  <c r="X40" i="9"/>
  <c r="AB40" i="9"/>
  <c r="I40" i="9"/>
  <c r="M40" i="9"/>
  <c r="Q40" i="9"/>
  <c r="U40" i="9"/>
  <c r="Y40" i="9"/>
  <c r="AC40" i="9"/>
  <c r="E50" i="9"/>
  <c r="C34" i="9"/>
  <c r="AE34" i="9" s="1"/>
  <c r="G55" i="9"/>
  <c r="G20" i="9"/>
  <c r="F15" i="9"/>
  <c r="I13" i="9"/>
  <c r="S26" i="9"/>
  <c r="L28" i="9"/>
  <c r="O17" i="9"/>
  <c r="E18" i="9"/>
  <c r="AT22" i="1"/>
  <c r="Q21" i="9"/>
  <c r="F16" i="9"/>
  <c r="G14" i="9"/>
  <c r="M44" i="9"/>
  <c r="L44" i="9"/>
  <c r="AC44" i="9"/>
  <c r="T44" i="9"/>
  <c r="E44" i="9"/>
  <c r="AB44" i="9"/>
  <c r="S23" i="9"/>
  <c r="N53" i="9"/>
  <c r="K18" i="9"/>
  <c r="C23" i="9"/>
  <c r="AE23" i="9" s="1"/>
  <c r="H55" i="9"/>
  <c r="S18" i="9"/>
  <c r="Y34" i="9"/>
  <c r="Z23" i="9"/>
  <c r="T18" i="9"/>
  <c r="Q34" i="9"/>
  <c r="Q55" i="9"/>
  <c r="X34" i="9"/>
  <c r="P34" i="9"/>
  <c r="H34" i="9"/>
  <c r="Y44" i="9"/>
  <c r="Q44" i="9"/>
  <c r="I44" i="9"/>
  <c r="U48" i="9"/>
  <c r="Z50" i="9"/>
  <c r="R50" i="9"/>
  <c r="J50" i="9"/>
  <c r="S39" i="9"/>
  <c r="AA18" i="9"/>
  <c r="AC34" i="9"/>
  <c r="U34" i="9"/>
  <c r="M34" i="9"/>
  <c r="E34" i="9"/>
  <c r="X44" i="9"/>
  <c r="P44" i="9"/>
  <c r="H44" i="9"/>
  <c r="AA48" i="9"/>
  <c r="N48" i="9"/>
  <c r="Y50" i="9"/>
  <c r="Q50" i="9"/>
  <c r="I50" i="9"/>
  <c r="X39" i="9"/>
  <c r="H39" i="9"/>
  <c r="V39" i="9"/>
  <c r="F39" i="9"/>
  <c r="Q39" i="9"/>
  <c r="X55" i="9"/>
  <c r="AB34" i="9"/>
  <c r="T34" i="9"/>
  <c r="L34" i="9"/>
  <c r="U44" i="9"/>
  <c r="Z48" i="9"/>
  <c r="M48" i="9"/>
  <c r="V50" i="9"/>
  <c r="N50" i="9"/>
  <c r="F50" i="9"/>
  <c r="AT49" i="1"/>
  <c r="AT43" i="1"/>
  <c r="AT19" i="1"/>
  <c r="AT47" i="1"/>
  <c r="AD44" i="9"/>
  <c r="Z13" i="9"/>
  <c r="G13" i="9"/>
  <c r="H17" i="9"/>
  <c r="W17" i="9"/>
  <c r="C13" i="9"/>
  <c r="AE13" i="9" s="1"/>
  <c r="N15" i="9"/>
  <c r="N13" i="9"/>
  <c r="W15" i="9"/>
  <c r="K17" i="9"/>
  <c r="H26" i="9"/>
  <c r="AC13" i="9"/>
  <c r="M15" i="9"/>
  <c r="S13" i="9"/>
  <c r="X15" i="9"/>
  <c r="R17" i="9"/>
  <c r="V13" i="9"/>
  <c r="L13" i="9"/>
  <c r="AA13" i="9"/>
  <c r="O13" i="9"/>
  <c r="AT12" i="1"/>
  <c r="U15" i="9"/>
  <c r="I15" i="9"/>
  <c r="V15" i="9"/>
  <c r="J15" i="9"/>
  <c r="Z17" i="9"/>
  <c r="P17" i="9"/>
  <c r="F17" i="9"/>
  <c r="S17" i="9"/>
  <c r="I17" i="9"/>
  <c r="F26" i="9"/>
  <c r="I28" i="9"/>
  <c r="AT17" i="1"/>
  <c r="W13" i="9"/>
  <c r="G15" i="9"/>
  <c r="N17" i="9"/>
  <c r="G17" i="9"/>
  <c r="C28" i="9"/>
  <c r="AE28" i="9" s="1"/>
  <c r="W28" i="9"/>
  <c r="P28" i="9"/>
  <c r="T13" i="9"/>
  <c r="J13" i="9"/>
  <c r="M13" i="9"/>
  <c r="AC15" i="9"/>
  <c r="Q15" i="9"/>
  <c r="R15" i="9"/>
  <c r="H15" i="9"/>
  <c r="X17" i="9"/>
  <c r="C17" i="9"/>
  <c r="AE17" i="9" s="1"/>
  <c r="AA17" i="9"/>
  <c r="Q17" i="9"/>
  <c r="X26" i="9"/>
  <c r="U26" i="9"/>
  <c r="E13" i="9"/>
  <c r="AB13" i="9"/>
  <c r="R13" i="9"/>
  <c r="F13" i="9"/>
  <c r="U13" i="9"/>
  <c r="K13" i="9"/>
  <c r="Y15" i="9"/>
  <c r="O15" i="9"/>
  <c r="E15" i="9"/>
  <c r="Z15" i="9"/>
  <c r="P15" i="9"/>
  <c r="V17" i="9"/>
  <c r="J17" i="9"/>
  <c r="Y17" i="9"/>
  <c r="AE20" i="9"/>
  <c r="V26" i="9"/>
  <c r="Y28" i="9"/>
  <c r="AD18" i="9"/>
  <c r="AD29" i="9" s="1"/>
  <c r="J32" i="8" s="1"/>
  <c r="F49" i="9"/>
  <c r="N49" i="9"/>
  <c r="V49" i="9"/>
  <c r="G49" i="9"/>
  <c r="H49" i="9"/>
  <c r="P49" i="9"/>
  <c r="R49" i="9"/>
  <c r="AB49" i="9"/>
  <c r="O49" i="9"/>
  <c r="W49" i="9"/>
  <c r="X49" i="9"/>
  <c r="S49" i="9"/>
  <c r="C49" i="9"/>
  <c r="AE49" i="9" s="1"/>
  <c r="AT48" i="1"/>
  <c r="T49" i="9"/>
  <c r="I49" i="9"/>
  <c r="Q49" i="9"/>
  <c r="Y49" i="9"/>
  <c r="J49" i="9"/>
  <c r="K49" i="9"/>
  <c r="AA49" i="9"/>
  <c r="I25" i="9"/>
  <c r="Q25" i="9"/>
  <c r="Y25" i="9"/>
  <c r="H25" i="9"/>
  <c r="P25" i="9"/>
  <c r="X25" i="9"/>
  <c r="M25" i="9"/>
  <c r="K25" i="9"/>
  <c r="S25" i="9"/>
  <c r="AA25" i="9"/>
  <c r="C25" i="9"/>
  <c r="AE25" i="9" s="1"/>
  <c r="J25" i="9"/>
  <c r="R25" i="9"/>
  <c r="Z25" i="9"/>
  <c r="AT24" i="1"/>
  <c r="U25" i="9"/>
  <c r="AC25" i="9"/>
  <c r="F19" i="9"/>
  <c r="N19" i="9"/>
  <c r="V19" i="9"/>
  <c r="M19" i="9"/>
  <c r="U19" i="9"/>
  <c r="AC19" i="9"/>
  <c r="E19" i="9"/>
  <c r="H19" i="9"/>
  <c r="P19" i="9"/>
  <c r="X19" i="9"/>
  <c r="G19" i="9"/>
  <c r="O19" i="9"/>
  <c r="W19" i="9"/>
  <c r="AT18" i="1"/>
  <c r="J21" i="9"/>
  <c r="F25" i="9"/>
  <c r="AT16" i="1"/>
  <c r="AT14" i="1"/>
  <c r="J23" i="9"/>
  <c r="T23" i="9"/>
  <c r="G23" i="9"/>
  <c r="O23" i="9"/>
  <c r="W23" i="9"/>
  <c r="L23" i="9"/>
  <c r="X23" i="9"/>
  <c r="I23" i="9"/>
  <c r="Q23" i="9"/>
  <c r="Y23" i="9"/>
  <c r="T19" i="9"/>
  <c r="AC23" i="9"/>
  <c r="Q19" i="9"/>
  <c r="R19" i="9"/>
  <c r="X21" i="9"/>
  <c r="H21" i="9"/>
  <c r="AA23" i="9"/>
  <c r="K23" i="9"/>
  <c r="P23" i="9"/>
  <c r="T25" i="9"/>
  <c r="E25" i="9"/>
  <c r="W25" i="9"/>
  <c r="AC49" i="9"/>
  <c r="L49" i="9"/>
  <c r="E49" i="9"/>
  <c r="AD50" i="9"/>
  <c r="AT20" i="1"/>
  <c r="M21" i="9"/>
  <c r="U21" i="9"/>
  <c r="AC21" i="9"/>
  <c r="L21" i="9"/>
  <c r="T21" i="9"/>
  <c r="AB21" i="9"/>
  <c r="C21" i="9"/>
  <c r="AE21" i="9" s="1"/>
  <c r="G21" i="9"/>
  <c r="O21" i="9"/>
  <c r="W21" i="9"/>
  <c r="F21" i="9"/>
  <c r="N21" i="9"/>
  <c r="V21" i="9"/>
  <c r="E21" i="9"/>
  <c r="S19" i="9"/>
  <c r="Z21" i="9"/>
  <c r="S21" i="9"/>
  <c r="M23" i="9"/>
  <c r="R23" i="9"/>
  <c r="V25" i="9"/>
  <c r="Z49" i="9"/>
  <c r="C19" i="9"/>
  <c r="AE19" i="9" s="1"/>
  <c r="AA19" i="9"/>
  <c r="K19" i="9"/>
  <c r="AB19" i="9"/>
  <c r="L19" i="9"/>
  <c r="R21" i="9"/>
  <c r="AA21" i="9"/>
  <c r="K21" i="9"/>
  <c r="U23" i="9"/>
  <c r="E23" i="9"/>
  <c r="AB23" i="9"/>
  <c r="H23" i="9"/>
  <c r="N25" i="9"/>
  <c r="O25" i="9"/>
  <c r="U49" i="9"/>
  <c r="T28" i="9"/>
  <c r="AC28" i="9"/>
  <c r="U28" i="9"/>
  <c r="M28" i="9"/>
  <c r="H28" i="9"/>
  <c r="X28" i="9"/>
  <c r="AA28" i="9"/>
  <c r="S28" i="9"/>
  <c r="K28" i="9"/>
  <c r="X13" i="9"/>
  <c r="P13" i="9"/>
  <c r="H13" i="9"/>
  <c r="Y13" i="9"/>
  <c r="Q13" i="9"/>
  <c r="AA15" i="9"/>
  <c r="S15" i="9"/>
  <c r="K15" i="9"/>
  <c r="C15" i="9"/>
  <c r="AE15" i="9" s="1"/>
  <c r="AB15" i="9"/>
  <c r="T15" i="9"/>
  <c r="L15" i="9"/>
  <c r="AB17" i="9"/>
  <c r="T17" i="9"/>
  <c r="L17" i="9"/>
  <c r="E17" i="9"/>
  <c r="AC17" i="9"/>
  <c r="U17" i="9"/>
  <c r="M17" i="9"/>
  <c r="P26" i="9"/>
  <c r="AC26" i="9"/>
  <c r="M26" i="9"/>
  <c r="AT27" i="1"/>
  <c r="O28" i="9"/>
  <c r="I48" i="9"/>
  <c r="Q48" i="9"/>
  <c r="X48" i="9"/>
  <c r="AB48" i="9"/>
  <c r="J48" i="9"/>
  <c r="R48" i="9"/>
  <c r="Y48" i="9"/>
  <c r="F44" i="9"/>
  <c r="J44" i="9"/>
  <c r="N44" i="9"/>
  <c r="R44" i="9"/>
  <c r="V44" i="9"/>
  <c r="Z44" i="9"/>
  <c r="G44" i="9"/>
  <c r="K44" i="9"/>
  <c r="O44" i="9"/>
  <c r="S44" i="9"/>
  <c r="W44" i="9"/>
  <c r="AA44" i="9"/>
  <c r="AD40" i="9"/>
  <c r="AT39" i="1"/>
  <c r="F34" i="9"/>
  <c r="J34" i="9"/>
  <c r="N34" i="9"/>
  <c r="R34" i="9"/>
  <c r="V34" i="9"/>
  <c r="Z34" i="9"/>
  <c r="AT33" i="1"/>
  <c r="G34" i="9"/>
  <c r="K34" i="9"/>
  <c r="O34" i="9"/>
  <c r="S34" i="9"/>
  <c r="W34" i="9"/>
  <c r="AA34" i="9"/>
  <c r="AT23" i="1"/>
  <c r="N26" i="9"/>
  <c r="AA26" i="9"/>
  <c r="K26" i="9"/>
  <c r="E28" i="9"/>
  <c r="Q28" i="9"/>
  <c r="AB28" i="9"/>
  <c r="G54" i="9"/>
  <c r="K54" i="9"/>
  <c r="O54" i="9"/>
  <c r="S54" i="9"/>
  <c r="W54" i="9"/>
  <c r="AA54" i="9"/>
  <c r="C54" i="9"/>
  <c r="AE54" i="9" s="1"/>
  <c r="H54" i="9"/>
  <c r="L54" i="9"/>
  <c r="P54" i="9"/>
  <c r="T54" i="9"/>
  <c r="X54" i="9"/>
  <c r="AB54" i="9"/>
  <c r="C51" i="9"/>
  <c r="AE51" i="9" s="1"/>
  <c r="I51" i="9"/>
  <c r="Q51" i="9"/>
  <c r="Y51" i="9"/>
  <c r="H51" i="9"/>
  <c r="P51" i="9"/>
  <c r="X51" i="9"/>
  <c r="E51" i="9"/>
  <c r="K51" i="9"/>
  <c r="S51" i="9"/>
  <c r="AA51" i="9"/>
  <c r="J51" i="9"/>
  <c r="R51" i="9"/>
  <c r="Z51" i="9"/>
  <c r="AT52" i="1"/>
  <c r="O53" i="9"/>
  <c r="V53" i="9"/>
  <c r="F53" i="9"/>
  <c r="P55" i="9"/>
  <c r="Y55" i="9"/>
  <c r="I55" i="9"/>
  <c r="E26" i="9"/>
  <c r="AT25" i="1"/>
  <c r="C26" i="9"/>
  <c r="AE26" i="9" s="1"/>
  <c r="G26" i="9"/>
  <c r="O26" i="9"/>
  <c r="W26" i="9"/>
  <c r="J26" i="9"/>
  <c r="R26" i="9"/>
  <c r="Z26" i="9"/>
  <c r="I26" i="9"/>
  <c r="Q26" i="9"/>
  <c r="Y26" i="9"/>
  <c r="L26" i="9"/>
  <c r="T26" i="9"/>
  <c r="AB26" i="9"/>
  <c r="F23" i="9"/>
  <c r="N23" i="9"/>
  <c r="V23" i="9"/>
  <c r="AC53" i="9"/>
  <c r="M53" i="9"/>
  <c r="T53" i="9"/>
  <c r="AC55" i="9"/>
  <c r="N55" i="9"/>
  <c r="W55" i="9"/>
  <c r="Y52" i="9"/>
  <c r="AD47" i="9"/>
  <c r="AT46" i="1"/>
  <c r="J42" i="9"/>
  <c r="N42" i="9"/>
  <c r="O42" i="9"/>
  <c r="S42" i="9"/>
  <c r="P42" i="9"/>
  <c r="T42" i="9"/>
  <c r="M39" i="9"/>
  <c r="U39" i="9"/>
  <c r="AC39" i="9"/>
  <c r="J39" i="9"/>
  <c r="R39" i="9"/>
  <c r="Z39" i="9"/>
  <c r="C39" i="9"/>
  <c r="AE39" i="9" s="1"/>
  <c r="E39" i="9"/>
  <c r="G39" i="9"/>
  <c r="O39" i="9"/>
  <c r="W39" i="9"/>
  <c r="AT38" i="1"/>
  <c r="L39" i="9"/>
  <c r="T39" i="9"/>
  <c r="AB39" i="9"/>
  <c r="E55" i="9"/>
  <c r="K55" i="9"/>
  <c r="S55" i="9"/>
  <c r="AA55" i="9"/>
  <c r="J55" i="9"/>
  <c r="R55" i="9"/>
  <c r="Z55" i="9"/>
  <c r="M55" i="9"/>
  <c r="U55" i="9"/>
  <c r="AT54" i="1"/>
  <c r="L55" i="9"/>
  <c r="T55" i="9"/>
  <c r="AB55" i="9"/>
  <c r="H53" i="9"/>
  <c r="P53" i="9"/>
  <c r="X53" i="9"/>
  <c r="I53" i="9"/>
  <c r="Q53" i="9"/>
  <c r="Y53" i="9"/>
  <c r="J53" i="9"/>
  <c r="R53" i="9"/>
  <c r="Z53" i="9"/>
  <c r="K53" i="9"/>
  <c r="S53" i="9"/>
  <c r="AA53" i="9"/>
  <c r="U53" i="9"/>
  <c r="AB53" i="9"/>
  <c r="L53" i="9"/>
  <c r="V55" i="9"/>
  <c r="F55" i="9"/>
  <c r="O55" i="9"/>
  <c r="G50" i="9"/>
  <c r="K50" i="9"/>
  <c r="O50" i="9"/>
  <c r="S50" i="9"/>
  <c r="W50" i="9"/>
  <c r="AA50" i="9"/>
  <c r="C50" i="9"/>
  <c r="H50" i="9"/>
  <c r="L50" i="9"/>
  <c r="P50" i="9"/>
  <c r="T50" i="9"/>
  <c r="X50" i="9"/>
  <c r="AB50" i="9"/>
  <c r="E47" i="9"/>
  <c r="E45" i="9"/>
  <c r="C45" i="9"/>
  <c r="AE45" i="9" s="1"/>
  <c r="C40" i="9"/>
  <c r="G48" i="9"/>
  <c r="K48" i="9"/>
  <c r="O48" i="9"/>
  <c r="S48" i="9"/>
  <c r="W48" i="9"/>
  <c r="H48" i="9"/>
  <c r="L48" i="9"/>
  <c r="P48" i="9"/>
  <c r="T48" i="9"/>
  <c r="D71" i="5"/>
  <c r="K44" i="5"/>
  <c r="K40" i="5"/>
  <c r="K36" i="5"/>
  <c r="K32" i="5"/>
  <c r="K28" i="5"/>
  <c r="K24" i="5"/>
  <c r="K20" i="5"/>
  <c r="C44" i="9"/>
  <c r="K45" i="5"/>
  <c r="K41" i="5"/>
  <c r="K37" i="5"/>
  <c r="K33" i="5"/>
  <c r="K29" i="5"/>
  <c r="K25" i="5"/>
  <c r="K21" i="5"/>
  <c r="K61" i="5"/>
  <c r="K43" i="5"/>
  <c r="K39" i="5"/>
  <c r="K35" i="5"/>
  <c r="K31" i="5"/>
  <c r="K27" i="5"/>
  <c r="K23" i="5"/>
  <c r="K62" i="5"/>
  <c r="K46" i="5"/>
  <c r="K42" i="5"/>
  <c r="K38" i="5"/>
  <c r="K34" i="5"/>
  <c r="K30" i="5"/>
  <c r="K26" i="5"/>
  <c r="K22" i="5"/>
  <c r="K65" i="5"/>
  <c r="I68" i="5"/>
  <c r="I24" i="8" s="1"/>
  <c r="J66" i="5"/>
  <c r="K19" i="5"/>
  <c r="G18" i="9"/>
  <c r="J18" i="9"/>
  <c r="R18" i="9"/>
  <c r="Z18" i="9"/>
  <c r="F18" i="9"/>
  <c r="N18" i="9"/>
  <c r="V18" i="9"/>
  <c r="H68" i="5"/>
  <c r="H24" i="8" s="1"/>
  <c r="M18" i="9"/>
  <c r="U18" i="9"/>
  <c r="AC18" i="9"/>
  <c r="P18" i="9"/>
  <c r="G22" i="9"/>
  <c r="H22" i="9"/>
  <c r="P22" i="9"/>
  <c r="X22" i="9"/>
  <c r="L22" i="9"/>
  <c r="T22" i="9"/>
  <c r="AB22" i="9"/>
  <c r="AT21" i="1"/>
  <c r="O18" i="9"/>
  <c r="W18" i="9"/>
  <c r="AB18" i="9"/>
  <c r="L18" i="9"/>
  <c r="G28" i="9"/>
  <c r="F28" i="9"/>
  <c r="N28" i="9"/>
  <c r="V28" i="9"/>
  <c r="J28" i="9"/>
  <c r="R28" i="9"/>
  <c r="Z28" i="9"/>
  <c r="F24" i="9"/>
  <c r="I24" i="9"/>
  <c r="Q24" i="9"/>
  <c r="Y24" i="9"/>
  <c r="M24" i="9"/>
  <c r="U24" i="9"/>
  <c r="AC24" i="9"/>
  <c r="I18" i="9"/>
  <c r="Q18" i="9"/>
  <c r="Y18" i="9"/>
  <c r="X18" i="9"/>
  <c r="H18" i="9"/>
  <c r="E53" i="9"/>
  <c r="C53" i="9"/>
  <c r="AE53" i="9" s="1"/>
  <c r="R52" i="9"/>
  <c r="AA52" i="9"/>
  <c r="H46" i="9"/>
  <c r="T46" i="9"/>
  <c r="C55" i="9"/>
  <c r="AE55" i="9" s="1"/>
  <c r="E48" i="9"/>
  <c r="C47" i="9"/>
  <c r="E40" i="9"/>
  <c r="E71" i="5" l="1"/>
  <c r="I56" i="9"/>
  <c r="Z42" i="9"/>
  <c r="I42" i="9"/>
  <c r="U42" i="9"/>
  <c r="X42" i="9"/>
  <c r="W42" i="9"/>
  <c r="R42" i="9"/>
  <c r="AC42" i="9"/>
  <c r="F42" i="9"/>
  <c r="K42" i="9"/>
  <c r="H42" i="9"/>
  <c r="G42" i="9"/>
  <c r="E42" i="9"/>
  <c r="L42" i="9"/>
  <c r="M42" i="9"/>
  <c r="C42" i="9"/>
  <c r="AE42" i="9" s="1"/>
  <c r="Y42" i="9"/>
  <c r="Q42" i="9"/>
  <c r="AB42" i="9"/>
  <c r="AA42" i="9"/>
  <c r="V42" i="9"/>
  <c r="AT41" i="1"/>
  <c r="AB56" i="9"/>
  <c r="E56" i="9"/>
  <c r="C56" i="9"/>
  <c r="AE56" i="9" s="1"/>
  <c r="O46" i="9"/>
  <c r="V35" i="9"/>
  <c r="AC37" i="9"/>
  <c r="K46" i="9"/>
  <c r="V46" i="9"/>
  <c r="U46" i="9"/>
  <c r="F46" i="9"/>
  <c r="W37" i="9"/>
  <c r="P37" i="9"/>
  <c r="E46" i="9"/>
  <c r="X46" i="9"/>
  <c r="AB35" i="9"/>
  <c r="AA37" i="9"/>
  <c r="T37" i="9"/>
  <c r="AB46" i="9"/>
  <c r="S46" i="9"/>
  <c r="J46" i="9"/>
  <c r="X37" i="9"/>
  <c r="T35" i="9"/>
  <c r="F35" i="9"/>
  <c r="Z35" i="9"/>
  <c r="Q37" i="9"/>
  <c r="P46" i="9"/>
  <c r="M37" i="9"/>
  <c r="S37" i="9"/>
  <c r="AT45" i="1"/>
  <c r="V37" i="9"/>
  <c r="H37" i="9"/>
  <c r="G35" i="9"/>
  <c r="G46" i="9"/>
  <c r="L46" i="9"/>
  <c r="Z46" i="9"/>
  <c r="AB37" i="9"/>
  <c r="K37" i="9"/>
  <c r="C46" i="9"/>
  <c r="AE46" i="9" s="1"/>
  <c r="I37" i="9"/>
  <c r="I46" i="9"/>
  <c r="N37" i="9"/>
  <c r="O35" i="9"/>
  <c r="AC35" i="9"/>
  <c r="Y37" i="9"/>
  <c r="F37" i="9"/>
  <c r="W35" i="9"/>
  <c r="E35" i="9"/>
  <c r="Q46" i="9"/>
  <c r="C37" i="9"/>
  <c r="AE37" i="9" s="1"/>
  <c r="AA46" i="9"/>
  <c r="R46" i="9"/>
  <c r="L37" i="9"/>
  <c r="R37" i="9"/>
  <c r="O37" i="9"/>
  <c r="G37" i="9"/>
  <c r="AT34" i="1"/>
  <c r="I35" i="9"/>
  <c r="Y35" i="9"/>
  <c r="R35" i="9"/>
  <c r="J35" i="9"/>
  <c r="M35" i="9"/>
  <c r="U37" i="9"/>
  <c r="Z37" i="9"/>
  <c r="E37" i="9"/>
  <c r="W46" i="9"/>
  <c r="N46" i="9"/>
  <c r="AT36" i="1"/>
  <c r="J37" i="9"/>
  <c r="Y46" i="9"/>
  <c r="L35" i="9"/>
  <c r="Q35" i="9"/>
  <c r="N35" i="9"/>
  <c r="U35" i="9"/>
  <c r="M46" i="9"/>
  <c r="X56" i="9"/>
  <c r="AA56" i="9"/>
  <c r="AC52" i="9"/>
  <c r="Q56" i="9"/>
  <c r="J56" i="9"/>
  <c r="R56" i="9"/>
  <c r="AC56" i="9"/>
  <c r="Z56" i="9"/>
  <c r="AB52" i="9"/>
  <c r="J52" i="9"/>
  <c r="U52" i="9"/>
  <c r="X52" i="9"/>
  <c r="O52" i="9"/>
  <c r="F52" i="9"/>
  <c r="AT51" i="1"/>
  <c r="T56" i="9"/>
  <c r="W56" i="9"/>
  <c r="Y56" i="9"/>
  <c r="W52" i="9"/>
  <c r="S52" i="9"/>
  <c r="T52" i="9"/>
  <c r="K52" i="9"/>
  <c r="E52" i="9"/>
  <c r="P56" i="9"/>
  <c r="S56" i="9"/>
  <c r="I52" i="9"/>
  <c r="P52" i="9"/>
  <c r="C52" i="9"/>
  <c r="AE52" i="9" s="1"/>
  <c r="L56" i="9"/>
  <c r="O56" i="9"/>
  <c r="N56" i="9"/>
  <c r="U56" i="9"/>
  <c r="G52" i="9"/>
  <c r="L52" i="9"/>
  <c r="Z52" i="9"/>
  <c r="Q52" i="9"/>
  <c r="H56" i="9"/>
  <c r="K56" i="9"/>
  <c r="V56" i="9"/>
  <c r="P35" i="9"/>
  <c r="AA35" i="9"/>
  <c r="X35" i="9"/>
  <c r="S35" i="9"/>
  <c r="C35" i="9"/>
  <c r="AE35" i="9" s="1"/>
  <c r="K35" i="9"/>
  <c r="H35" i="9"/>
  <c r="N52" i="9"/>
  <c r="H52" i="9"/>
  <c r="V52" i="9"/>
  <c r="M52" i="9"/>
  <c r="G56" i="9"/>
  <c r="F56" i="9"/>
  <c r="AT55" i="1"/>
  <c r="S41" i="9"/>
  <c r="I36" i="9"/>
  <c r="S36" i="9"/>
  <c r="P41" i="9"/>
  <c r="Y41" i="9"/>
  <c r="F41" i="9"/>
  <c r="J41" i="9"/>
  <c r="W41" i="9"/>
  <c r="AC41" i="9"/>
  <c r="F36" i="9"/>
  <c r="X36" i="9"/>
  <c r="AE44" i="9"/>
  <c r="X41" i="9"/>
  <c r="AA41" i="9"/>
  <c r="H36" i="9"/>
  <c r="C41" i="9"/>
  <c r="AE41" i="9" s="1"/>
  <c r="E41" i="9"/>
  <c r="M36" i="9"/>
  <c r="I41" i="9"/>
  <c r="Z41" i="9"/>
  <c r="L41" i="9"/>
  <c r="R41" i="9"/>
  <c r="V36" i="9"/>
  <c r="H41" i="9"/>
  <c r="Q41" i="9"/>
  <c r="K41" i="9"/>
  <c r="U43" i="9"/>
  <c r="AT40" i="1"/>
  <c r="V41" i="9"/>
  <c r="U41" i="9"/>
  <c r="Q36" i="9"/>
  <c r="N41" i="9"/>
  <c r="T41" i="9"/>
  <c r="O41" i="9"/>
  <c r="G41" i="9"/>
  <c r="M41" i="9"/>
  <c r="R36" i="9"/>
  <c r="T36" i="9"/>
  <c r="W36" i="9"/>
  <c r="AT35" i="1"/>
  <c r="K36" i="9"/>
  <c r="AB43" i="9"/>
  <c r="N36" i="9"/>
  <c r="E36" i="9"/>
  <c r="O36" i="9"/>
  <c r="AC36" i="9"/>
  <c r="G43" i="9"/>
  <c r="J43" i="9"/>
  <c r="P36" i="9"/>
  <c r="Z36" i="9"/>
  <c r="J36" i="9"/>
  <c r="AB36" i="9"/>
  <c r="L36" i="9"/>
  <c r="C36" i="9"/>
  <c r="AE36" i="9" s="1"/>
  <c r="Y36" i="9"/>
  <c r="G36" i="9"/>
  <c r="U36" i="9"/>
  <c r="AA36" i="9"/>
  <c r="N43" i="9"/>
  <c r="H43" i="9"/>
  <c r="AT42" i="1"/>
  <c r="C43" i="9"/>
  <c r="AE43" i="9" s="1"/>
  <c r="O43" i="9"/>
  <c r="V43" i="9"/>
  <c r="I43" i="9"/>
  <c r="P43" i="9"/>
  <c r="L43" i="9"/>
  <c r="W43" i="9"/>
  <c r="AC43" i="9"/>
  <c r="E43" i="9"/>
  <c r="Q43" i="9"/>
  <c r="X43" i="9"/>
  <c r="AA43" i="9"/>
  <c r="K43" i="9"/>
  <c r="M43" i="9"/>
  <c r="T43" i="9"/>
  <c r="F43" i="9"/>
  <c r="Y43" i="9"/>
  <c r="R43" i="9"/>
  <c r="S43" i="9"/>
  <c r="Z43" i="9"/>
  <c r="AB41" i="9"/>
  <c r="AE40" i="9"/>
  <c r="S29" i="9"/>
  <c r="AE18" i="9"/>
  <c r="AE29" i="9" s="1"/>
  <c r="AE47" i="9"/>
  <c r="AE50" i="9"/>
  <c r="Y29" i="9"/>
  <c r="L29" i="9"/>
  <c r="K29" i="9"/>
  <c r="E29" i="9"/>
  <c r="AD57" i="9"/>
  <c r="J33" i="8" s="1"/>
  <c r="AA29" i="9"/>
  <c r="AB29" i="9"/>
  <c r="AT28" i="1"/>
  <c r="U29" i="9"/>
  <c r="H29" i="9"/>
  <c r="W29" i="9"/>
  <c r="X29" i="9"/>
  <c r="O29" i="9"/>
  <c r="T29" i="9"/>
  <c r="J29" i="9"/>
  <c r="AC29" i="9"/>
  <c r="N29" i="9"/>
  <c r="G29" i="9"/>
  <c r="V29" i="9"/>
  <c r="Q29" i="9"/>
  <c r="F29" i="9"/>
  <c r="I29" i="9"/>
  <c r="P29" i="9"/>
  <c r="M29" i="9"/>
  <c r="R29" i="9"/>
  <c r="G66" i="5"/>
  <c r="K66" i="5" s="1"/>
  <c r="G23" i="8"/>
  <c r="I23" i="8"/>
  <c r="I26" i="8" s="1"/>
  <c r="H23" i="8"/>
  <c r="J68" i="5"/>
  <c r="D72" i="5" s="1"/>
  <c r="E72" i="5" s="1"/>
  <c r="Z29" i="9"/>
  <c r="U57" i="9" l="1"/>
  <c r="U59" i="9" s="1"/>
  <c r="H20" i="8"/>
  <c r="J20" i="8" s="1"/>
  <c r="S57" i="9"/>
  <c r="S59" i="9" s="1"/>
  <c r="H57" i="9"/>
  <c r="H59" i="9" s="1"/>
  <c r="R57" i="9"/>
  <c r="R59" i="9" s="1"/>
  <c r="V57" i="9"/>
  <c r="V59" i="9" s="1"/>
  <c r="O57" i="9"/>
  <c r="O59" i="9" s="1"/>
  <c r="K57" i="9"/>
  <c r="K59" i="9" s="1"/>
  <c r="E57" i="9"/>
  <c r="E59" i="9" s="1"/>
  <c r="F57" i="9"/>
  <c r="F59" i="9" s="1"/>
  <c r="X57" i="9"/>
  <c r="X59" i="9" s="1"/>
  <c r="Z57" i="9"/>
  <c r="Z59" i="9" s="1"/>
  <c r="M57" i="9"/>
  <c r="M59" i="9" s="1"/>
  <c r="G57" i="9"/>
  <c r="G59" i="9" s="1"/>
  <c r="Q57" i="9"/>
  <c r="Q59" i="9" s="1"/>
  <c r="AA57" i="9"/>
  <c r="AA59" i="9" s="1"/>
  <c r="P57" i="9"/>
  <c r="P59" i="9" s="1"/>
  <c r="J57" i="9"/>
  <c r="J59" i="9" s="1"/>
  <c r="I57" i="9"/>
  <c r="I59" i="9" s="1"/>
  <c r="N57" i="9"/>
  <c r="N59" i="9" s="1"/>
  <c r="L57" i="9"/>
  <c r="L59" i="9" s="1"/>
  <c r="AT56" i="1"/>
  <c r="H22" i="8" s="1"/>
  <c r="J22" i="8" s="1"/>
  <c r="Y57" i="9"/>
  <c r="Y59" i="9" s="1"/>
  <c r="AB57" i="9"/>
  <c r="AB59" i="9" s="1"/>
  <c r="T57" i="9"/>
  <c r="T59" i="9" s="1"/>
  <c r="AC57" i="9"/>
  <c r="AC59" i="9" s="1"/>
  <c r="W57" i="9"/>
  <c r="W59" i="9" s="1"/>
  <c r="AE57" i="9"/>
  <c r="AD59" i="9"/>
  <c r="J23" i="8"/>
  <c r="AF29" i="9"/>
  <c r="G68" i="5"/>
  <c r="G24" i="8" s="1"/>
  <c r="J24" i="8" s="1"/>
  <c r="H26" i="8" l="1"/>
  <c r="AF57" i="9"/>
  <c r="AE59" i="9"/>
  <c r="J26" i="8"/>
  <c r="J28" i="8" s="1"/>
  <c r="J35" i="8" s="1"/>
  <c r="J36" i="8" s="1"/>
  <c r="G26" i="8"/>
</calcChain>
</file>

<file path=xl/sharedStrings.xml><?xml version="1.0" encoding="utf-8"?>
<sst xmlns="http://schemas.openxmlformats.org/spreadsheetml/2006/main" count="294" uniqueCount="151">
  <si>
    <t xml:space="preserve">ESTIMATED COST OF THE WORK:  </t>
  </si>
  <si>
    <t xml:space="preserve">CONSTRUCTION DELIVERY METHOD:  </t>
  </si>
  <si>
    <t>CMc</t>
  </si>
  <si>
    <t>Preconstruction</t>
  </si>
  <si>
    <t>Construction</t>
  </si>
  <si>
    <t>Construction Manager as Constructor</t>
  </si>
  <si>
    <t xml:space="preserve">START DATE:  </t>
  </si>
  <si>
    <t>CMa</t>
  </si>
  <si>
    <t>Construction Manager as Advisor</t>
  </si>
  <si>
    <t xml:space="preserve">FINISH DATE:  </t>
  </si>
  <si>
    <t>DB</t>
  </si>
  <si>
    <t>Design-Build, with GMP or Cost plus a Fee</t>
  </si>
  <si>
    <t>GC</t>
  </si>
  <si>
    <t>General Contractor, with GMP or Cost plus a Fee</t>
  </si>
  <si>
    <t>Months</t>
  </si>
  <si>
    <t>Weeks</t>
  </si>
  <si>
    <t>Days</t>
  </si>
  <si>
    <t>TBD</t>
  </si>
  <si>
    <t>To be Determined</t>
  </si>
  <si>
    <t xml:space="preserve">PROJECT DURATION:  </t>
  </si>
  <si>
    <t>Pre-construction</t>
  </si>
  <si>
    <t xml:space="preserve">ESTIMATED BUILDING AREA:  </t>
  </si>
  <si>
    <t>Sq. Ft.</t>
  </si>
  <si>
    <t>GENERAL CONDITIONS RECAP SUMMARY</t>
  </si>
  <si>
    <t xml:space="preserve">      EQ. &amp; MATL.</t>
  </si>
  <si>
    <t>LABOR</t>
  </si>
  <si>
    <t>SUB-CON</t>
  </si>
  <si>
    <t>TOTAL</t>
  </si>
  <si>
    <t>DESCRIPTION</t>
  </si>
  <si>
    <t>COST</t>
  </si>
  <si>
    <t>PRECONSTRUCTION SERVICES</t>
  </si>
  <si>
    <t>PRECONSTRUCTION SERVICES REIMBURSABLE EXPENSES</t>
  </si>
  <si>
    <t>CONSTRUCTION PERSONNEL</t>
  </si>
  <si>
    <t>CM REIMBURSABLES</t>
  </si>
  <si>
    <t>PERMITS, INSURANCE &amp; TAXES</t>
  </si>
  <si>
    <t>TOTAL GENERAL CONDITIONS</t>
  </si>
  <si>
    <t xml:space="preserve">GENERAL CONDITIONS AS % OF CONSTRUCTION COST = </t>
  </si>
  <si>
    <t xml:space="preserve">CONSTRUCTION MANAGER'S OVERHEAD &amp; PROFIT (%) =  </t>
  </si>
  <si>
    <t>Preconstruction Hours:</t>
  </si>
  <si>
    <t>Construction Hours:</t>
  </si>
  <si>
    <t xml:space="preserve">TOTAL ESTIMATED CONSTRUCTION SERVICES AS % OF CONSTRUCTION COST =  </t>
  </si>
  <si>
    <t xml:space="preserve">TOTAL ESTIMATED CONSTRUCTION SERVICES COST =  </t>
  </si>
  <si>
    <t>NOTES:</t>
  </si>
  <si>
    <t>SUMMARY OF STAFF HOURS</t>
  </si>
  <si>
    <t>Project Month (Overall)</t>
  </si>
  <si>
    <t>Pre-Construction Phase Project Hours</t>
  </si>
  <si>
    <t>Pre-Construction</t>
  </si>
  <si>
    <t>Personnel/Name</t>
  </si>
  <si>
    <t>Function</t>
  </si>
  <si>
    <t>Hourly Rate</t>
  </si>
  <si>
    <t>Hours</t>
  </si>
  <si>
    <t>Cost</t>
  </si>
  <si>
    <t>Project Exec.</t>
  </si>
  <si>
    <t>Sr. Proj. Mgr.</t>
  </si>
  <si>
    <t>Proj. Mgr. 1</t>
  </si>
  <si>
    <t>Pre-Con Mgr.</t>
  </si>
  <si>
    <t>Sr. Estimator</t>
  </si>
  <si>
    <t>Estimator 1</t>
  </si>
  <si>
    <t>Mech. Est.</t>
  </si>
  <si>
    <t>Elect. Est.</t>
  </si>
  <si>
    <t>Scheduler</t>
  </si>
  <si>
    <t>Proj. Supt.</t>
  </si>
  <si>
    <t>Accountant</t>
  </si>
  <si>
    <t>Admin. Asst.</t>
  </si>
  <si>
    <t xml:space="preserve">Pre-Construction Hours: </t>
  </si>
  <si>
    <t>Construction Months</t>
  </si>
  <si>
    <t>Construction Phase Project Hours</t>
  </si>
  <si>
    <t>Proj. Mgr. 2</t>
  </si>
  <si>
    <t>Proj. Mgr. 3</t>
  </si>
  <si>
    <t>Proj. Mgr. 4</t>
  </si>
  <si>
    <t>Proj. Engr. 1</t>
  </si>
  <si>
    <t>Proj. Engr. 2</t>
  </si>
  <si>
    <t>Proj. Engr. 3</t>
  </si>
  <si>
    <t>Proj. Engr. 4</t>
  </si>
  <si>
    <t>Safety Engr.</t>
  </si>
  <si>
    <t>General Supt.</t>
  </si>
  <si>
    <t>Proj. Supt. 1</t>
  </si>
  <si>
    <t>Proj. Supt. 2</t>
  </si>
  <si>
    <t>Proj. Supt. 3</t>
  </si>
  <si>
    <t>Proj. Supt. 4</t>
  </si>
  <si>
    <t>Expeditor</t>
  </si>
  <si>
    <t xml:space="preserve">Construction Hours: </t>
  </si>
  <si>
    <t>CODE</t>
  </si>
  <si>
    <t>QTY.</t>
  </si>
  <si>
    <t>UNIT</t>
  </si>
  <si>
    <t>(E) EQUIP. &amp;</t>
  </si>
  <si>
    <t>(S) SUB-</t>
  </si>
  <si>
    <t>NO.</t>
  </si>
  <si>
    <t>PRICE</t>
  </si>
  <si>
    <t>MAT'L</t>
  </si>
  <si>
    <t>(L) LABOR</t>
  </si>
  <si>
    <t>CONTRACTOR</t>
  </si>
  <si>
    <t>E</t>
  </si>
  <si>
    <t>PROJECT OFFICE 1</t>
  </si>
  <si>
    <t>MO</t>
  </si>
  <si>
    <t>PROJECT OFFICE 2</t>
  </si>
  <si>
    <t>ARCHITECT-OWNER OFFICE</t>
  </si>
  <si>
    <t>TRADES TRAILER</t>
  </si>
  <si>
    <t>TOOL/STORAGE TRAILER</t>
  </si>
  <si>
    <t>STORAGE RENTAL</t>
  </si>
  <si>
    <t>JOB SET-UP/REMOVAL - 1</t>
  </si>
  <si>
    <t>LS</t>
  </si>
  <si>
    <t>JOB SET-UP/REMOVAL - 2</t>
  </si>
  <si>
    <t>TEMPORARY TOILETS - 1</t>
  </si>
  <si>
    <t>TEMPORARY TOILETS - 2</t>
  </si>
  <si>
    <t>OFFICE FURNITURE - 1</t>
  </si>
  <si>
    <t>OFFICE FURNITURE - 2</t>
  </si>
  <si>
    <t>OFFICE EQUIPMENT - FAX/Copy  - 1</t>
  </si>
  <si>
    <t>OFFICE EQUIPMENT - FAX/Copy  - 2</t>
  </si>
  <si>
    <t>COMPUTER EQUIP./NETWORK - 1</t>
  </si>
  <si>
    <t>COMPUTER EQUIP./NETWORK - 2</t>
  </si>
  <si>
    <t>TELEPHONE - 1</t>
  </si>
  <si>
    <t>TELEPHONE - 2</t>
  </si>
  <si>
    <t>POSTAGE &amp; EXPRESS - 1</t>
  </si>
  <si>
    <t>POSTAGE &amp; EXPRESS - 2</t>
  </si>
  <si>
    <t>JOB SITE RADIO/NEXTEL</t>
  </si>
  <si>
    <t>OFFICE ELECTRIC - 1</t>
  </si>
  <si>
    <t>OFFICE ELECTRIC - 2</t>
  </si>
  <si>
    <t>OFFICE FUEL - 1</t>
  </si>
  <si>
    <t>OFFICE FUEL - 2</t>
  </si>
  <si>
    <t>OFFICE PLUMBING</t>
  </si>
  <si>
    <t>CM REIMBURSABLES TOTAL</t>
  </si>
  <si>
    <t>SPECIAL FEES - by Owner</t>
  </si>
  <si>
    <t>SITE PLAN REVIEW - by Owner</t>
  </si>
  <si>
    <t xml:space="preserve">GENERAL LIABILITY INSURANCE </t>
  </si>
  <si>
    <t>PERMITS, INSURANCE &amp; TAXES TOTAL</t>
  </si>
  <si>
    <t>SUMMARY &amp; ERROR CHECK</t>
  </si>
  <si>
    <t>LABOR SUBTOTAL:</t>
  </si>
  <si>
    <t>TOTAL:</t>
  </si>
  <si>
    <t>STAFFING CASHFLOW</t>
  </si>
  <si>
    <t>Personnel</t>
  </si>
  <si>
    <t>Hrly Rate</t>
  </si>
  <si>
    <t xml:space="preserve">Pre-Con Staff Costs: </t>
  </si>
  <si>
    <t xml:space="preserve">Construction Staff Costs: </t>
  </si>
  <si>
    <t xml:space="preserve">Staff Cost Cashflow: </t>
  </si>
  <si>
    <t xml:space="preserve"> </t>
  </si>
  <si>
    <t>BUILDING PERMIT - by CM</t>
  </si>
  <si>
    <t>SPECIAL PERMITS - by CM</t>
  </si>
  <si>
    <t>Populate all categories you intend to charge to the project. Add any other costs you intend to charge.</t>
  </si>
  <si>
    <t>Populate all staff and associated rates you intend to charge to the project. Add any staff you intend to charge.</t>
  </si>
  <si>
    <t>NAME OF CM FIRM</t>
  </si>
  <si>
    <t>Project Managed Under Prevailing Wage Rules</t>
  </si>
  <si>
    <t xml:space="preserve">BUILDERS RISK INSURANCE </t>
  </si>
  <si>
    <r>
      <t xml:space="preserve">1. Personnel rates include the salaries of personnel and the portion of the cost of their mandatory and customary contributions and benefits related thereto, such as employment taxes and other statutory employee benefits, insurance, sick leave, holidays, vacations, pensions, and similar contributions and benefits.  
2. Personnel rate increases are limited to three (3%) percent per year, after 12/31/2025. Hourly Rates shall be based on a forty (40) hour work week/salaried position and while the Construction Manager’s Personnel may work overtime, the Owner shall never be charged overtime rates.  
</t>
    </r>
    <r>
      <rPr>
        <strike/>
        <sz val="11"/>
        <color rgb="FF0000FF"/>
        <rFont val="Calibri"/>
        <family val="2"/>
        <scheme val="minor"/>
      </rPr>
      <t>3. General Liability Insurance may only be applied to Construction Manager’s Fee, and not the Cost of the Work</t>
    </r>
  </si>
  <si>
    <t>Joe 'Example' Dirt</t>
  </si>
  <si>
    <r>
      <t xml:space="preserve">OFFICE SUPPLIES - 1 - </t>
    </r>
    <r>
      <rPr>
        <b/>
        <sz val="10"/>
        <color rgb="FFFF0000"/>
        <rFont val="Calibri"/>
        <family val="2"/>
        <scheme val="minor"/>
      </rPr>
      <t>Not an allowed reimbursement</t>
    </r>
  </si>
  <si>
    <r>
      <t>OFFICE SUPPLIES - 2 -</t>
    </r>
    <r>
      <rPr>
        <b/>
        <sz val="10"/>
        <color indexed="12"/>
        <rFont val="Calibri"/>
        <family val="2"/>
        <scheme val="minor"/>
      </rPr>
      <t xml:space="preserve"> </t>
    </r>
    <r>
      <rPr>
        <b/>
        <sz val="10"/>
        <color rgb="FFFF0000"/>
        <rFont val="Calibri"/>
        <family val="2"/>
        <scheme val="minor"/>
      </rPr>
      <t>Not an allowed reimbursement</t>
    </r>
  </si>
  <si>
    <t>CONTRACTOR COST WORKBOOK:</t>
  </si>
  <si>
    <t>Alger Middle School</t>
  </si>
  <si>
    <t xml:space="preserve"> Voluntary Alternate Add:</t>
  </si>
  <si>
    <t>100% PLM 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</si>
</sst>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409]mmm\-yy;@"/>
  </numFmts>
  <fonts count="38" x14ac:knownFonts="1">
    <font>
      <sz val="10"/>
      <name val="Arial"/>
    </font>
    <font>
      <sz val="10"/>
      <name val="Arial"/>
      <family val="2"/>
    </font>
    <font>
      <sz val="8"/>
      <name val="Arial"/>
      <family val="2"/>
    </font>
    <font>
      <sz val="11"/>
      <name val="Arial"/>
      <family val="2"/>
    </font>
    <font>
      <sz val="8"/>
      <name val="Calibri"/>
      <family val="2"/>
      <scheme val="minor"/>
    </font>
    <font>
      <b/>
      <sz val="8"/>
      <name val="Calibri"/>
      <family val="2"/>
      <scheme val="minor"/>
    </font>
    <font>
      <b/>
      <sz val="8"/>
      <color indexed="10"/>
      <name val="Calibri"/>
      <family val="2"/>
      <scheme val="minor"/>
    </font>
    <font>
      <b/>
      <u/>
      <sz val="8"/>
      <name val="Calibri"/>
      <family val="2"/>
      <scheme val="minor"/>
    </font>
    <font>
      <b/>
      <sz val="8"/>
      <color indexed="12"/>
      <name val="Calibri"/>
      <family val="2"/>
      <scheme val="minor"/>
    </font>
    <font>
      <sz val="8"/>
      <color indexed="12"/>
      <name val="Calibri"/>
      <family val="2"/>
      <scheme val="minor"/>
    </font>
    <font>
      <b/>
      <sz val="10"/>
      <name val="Calibri"/>
      <family val="2"/>
      <scheme val="minor"/>
    </font>
    <font>
      <b/>
      <u val="singleAccounting"/>
      <sz val="12"/>
      <name val="Calibri"/>
      <family val="2"/>
      <scheme val="minor"/>
    </font>
    <font>
      <sz val="7"/>
      <color indexed="12"/>
      <name val="Calibri"/>
      <family val="2"/>
      <scheme val="minor"/>
    </font>
    <font>
      <b/>
      <sz val="7"/>
      <name val="Calibri"/>
      <family val="2"/>
      <scheme val="minor"/>
    </font>
    <font>
      <b/>
      <u/>
      <sz val="12"/>
      <name val="Calibri"/>
      <family val="2"/>
      <scheme val="minor"/>
    </font>
    <font>
      <sz val="7"/>
      <name val="Calibri"/>
      <family val="2"/>
      <scheme val="minor"/>
    </font>
    <font>
      <b/>
      <u/>
      <sz val="10"/>
      <name val="Calibri"/>
      <family val="2"/>
      <scheme val="minor"/>
    </font>
    <font>
      <sz val="10"/>
      <name val="Calibri"/>
      <family val="2"/>
      <scheme val="minor"/>
    </font>
    <font>
      <b/>
      <sz val="10"/>
      <color indexed="10"/>
      <name val="Calibri"/>
      <family val="2"/>
      <scheme val="minor"/>
    </font>
    <font>
      <b/>
      <sz val="11"/>
      <name val="Calibri"/>
      <family val="2"/>
      <scheme val="minor"/>
    </font>
    <font>
      <b/>
      <u/>
      <sz val="11"/>
      <name val="Calibri"/>
      <family val="2"/>
      <scheme val="minor"/>
    </font>
    <font>
      <sz val="11"/>
      <name val="Calibri"/>
      <family val="2"/>
      <scheme val="minor"/>
    </font>
    <font>
      <b/>
      <sz val="11"/>
      <color rgb="FFFF0000"/>
      <name val="Calibri"/>
      <family val="2"/>
      <scheme val="minor"/>
    </font>
    <font>
      <b/>
      <i/>
      <sz val="11"/>
      <name val="Calibri"/>
      <family val="2"/>
      <scheme val="minor"/>
    </font>
    <font>
      <b/>
      <sz val="11"/>
      <color indexed="63"/>
      <name val="Calibri"/>
      <family val="2"/>
      <scheme val="minor"/>
    </font>
    <font>
      <b/>
      <sz val="11"/>
      <color indexed="10"/>
      <name val="Calibri"/>
      <family val="2"/>
      <scheme val="minor"/>
    </font>
    <font>
      <b/>
      <sz val="11"/>
      <color indexed="12"/>
      <name val="Calibri"/>
      <family val="2"/>
      <scheme val="minor"/>
    </font>
    <font>
      <b/>
      <u/>
      <sz val="11"/>
      <color indexed="12"/>
      <name val="Calibri"/>
      <family val="2"/>
      <scheme val="minor"/>
    </font>
    <font>
      <sz val="11"/>
      <color indexed="12"/>
      <name val="Calibri"/>
      <family val="2"/>
      <scheme val="minor"/>
    </font>
    <font>
      <b/>
      <sz val="10"/>
      <color indexed="12"/>
      <name val="Calibri"/>
      <family val="2"/>
      <scheme val="minor"/>
    </font>
    <font>
      <sz val="10"/>
      <color indexed="12"/>
      <name val="Calibri"/>
      <family val="2"/>
      <scheme val="minor"/>
    </font>
    <font>
      <b/>
      <u val="double"/>
      <sz val="10"/>
      <name val="Calibri"/>
      <family val="2"/>
      <scheme val="minor"/>
    </font>
    <font>
      <b/>
      <sz val="11"/>
      <color theme="0"/>
      <name val="Calibri"/>
      <family val="2"/>
      <scheme val="minor"/>
    </font>
    <font>
      <b/>
      <sz val="10"/>
      <color rgb="FFFF0000"/>
      <name val="Calibri"/>
      <family val="2"/>
      <scheme val="minor"/>
    </font>
    <font>
      <sz val="8"/>
      <color rgb="FFFF0000"/>
      <name val="Calibri"/>
      <family val="2"/>
      <scheme val="minor"/>
    </font>
    <font>
      <b/>
      <u/>
      <sz val="11"/>
      <color rgb="FF0000FF"/>
      <name val="Calibri"/>
      <family val="2"/>
      <scheme val="minor"/>
    </font>
    <font>
      <u/>
      <sz val="10"/>
      <name val="Calibri"/>
      <family val="2"/>
      <scheme val="minor"/>
    </font>
    <font>
      <strike/>
      <sz val="11"/>
      <color rgb="FF0000FF"/>
      <name val="Calibri"/>
      <family val="2"/>
      <scheme val="minor"/>
    </font>
  </fonts>
  <fills count="12">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s>
  <borders count="39">
    <border>
      <left/>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double">
        <color indexed="64"/>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9" fontId="1" fillId="0" borderId="0" applyFont="0" applyFill="0" applyBorder="0" applyAlignment="0" applyProtection="0"/>
  </cellStyleXfs>
  <cellXfs count="264">
    <xf numFmtId="0" fontId="0" fillId="0" borderId="0" xfId="0"/>
    <xf numFmtId="0" fontId="6" fillId="0" borderId="0" xfId="0" applyFont="1" applyProtection="1">
      <protection hidden="1"/>
    </xf>
    <xf numFmtId="0" fontId="4" fillId="0" borderId="0" xfId="0" applyFont="1"/>
    <xf numFmtId="0" fontId="10" fillId="0" borderId="0" xfId="3" applyFont="1"/>
    <xf numFmtId="0" fontId="10" fillId="0" borderId="0" xfId="3" applyFont="1" applyAlignment="1">
      <alignment horizontal="right"/>
    </xf>
    <xf numFmtId="0" fontId="5" fillId="0" borderId="0" xfId="0" applyFont="1"/>
    <xf numFmtId="0" fontId="4" fillId="0" borderId="0" xfId="0" applyFont="1" applyProtection="1">
      <protection hidden="1"/>
    </xf>
    <xf numFmtId="165" fontId="4" fillId="0" borderId="0" xfId="1" applyNumberFormat="1" applyFont="1" applyProtection="1">
      <protection hidden="1"/>
    </xf>
    <xf numFmtId="0" fontId="10" fillId="0" borderId="0" xfId="0" applyFont="1"/>
    <xf numFmtId="0" fontId="5" fillId="0" borderId="0" xfId="0" applyFont="1" applyAlignment="1">
      <alignment horizontal="right"/>
    </xf>
    <xf numFmtId="44" fontId="5" fillId="0" borderId="0" xfId="2" applyFont="1" applyAlignment="1">
      <alignment horizontal="left"/>
    </xf>
    <xf numFmtId="44" fontId="4" fillId="0" borderId="0" xfId="2" applyFont="1"/>
    <xf numFmtId="0" fontId="4" fillId="0" borderId="0" xfId="0" applyFont="1" applyAlignment="1">
      <alignment horizontal="center"/>
    </xf>
    <xf numFmtId="165" fontId="4" fillId="0" borderId="0" xfId="1" applyNumberFormat="1" applyFont="1"/>
    <xf numFmtId="44" fontId="5" fillId="0" borderId="0" xfId="2" applyFont="1"/>
    <xf numFmtId="16" fontId="5" fillId="0" borderId="0" xfId="0" applyNumberFormat="1" applyFont="1" applyAlignment="1">
      <alignment horizontal="center"/>
    </xf>
    <xf numFmtId="0" fontId="5" fillId="0" borderId="0" xfId="0" applyFont="1" applyAlignment="1">
      <alignment horizontal="center"/>
    </xf>
    <xf numFmtId="165" fontId="5" fillId="0" borderId="0" xfId="1" applyNumberFormat="1" applyFont="1"/>
    <xf numFmtId="0" fontId="6" fillId="2" borderId="0" xfId="0" applyFont="1" applyFill="1" applyProtection="1">
      <protection hidden="1"/>
    </xf>
    <xf numFmtId="0" fontId="4" fillId="2" borderId="0" xfId="0" applyFont="1" applyFill="1"/>
    <xf numFmtId="44" fontId="4" fillId="2" borderId="0" xfId="2" applyFont="1" applyFill="1"/>
    <xf numFmtId="0" fontId="7" fillId="2" borderId="0" xfId="0" applyFont="1" applyFill="1"/>
    <xf numFmtId="0" fontId="4" fillId="2" borderId="0" xfId="0" applyFont="1" applyFill="1" applyAlignment="1">
      <alignment horizontal="center"/>
    </xf>
    <xf numFmtId="0" fontId="8" fillId="2" borderId="1" xfId="0" applyFont="1" applyFill="1" applyBorder="1"/>
    <xf numFmtId="44" fontId="8" fillId="2" borderId="1" xfId="2" applyFont="1" applyFill="1" applyBorder="1" applyAlignment="1">
      <alignment horizontal="center"/>
    </xf>
    <xf numFmtId="0" fontId="4" fillId="2" borderId="0" xfId="0" applyFont="1" applyFill="1" applyProtection="1">
      <protection hidden="1"/>
    </xf>
    <xf numFmtId="165" fontId="4" fillId="2" borderId="1" xfId="1" applyNumberFormat="1" applyFont="1" applyFill="1" applyBorder="1" applyAlignment="1">
      <alignment horizontal="right"/>
    </xf>
    <xf numFmtId="0" fontId="4" fillId="2" borderId="1" xfId="0" applyFont="1" applyFill="1" applyBorder="1" applyAlignment="1">
      <alignment horizontal="right"/>
    </xf>
    <xf numFmtId="0" fontId="9" fillId="2" borderId="1" xfId="0" applyFont="1" applyFill="1" applyBorder="1" applyProtection="1">
      <protection locked="0"/>
    </xf>
    <xf numFmtId="0" fontId="4" fillId="2" borderId="1" xfId="0" applyFont="1" applyFill="1" applyBorder="1"/>
    <xf numFmtId="165" fontId="12" fillId="2" borderId="1" xfId="1" applyNumberFormat="1" applyFont="1" applyFill="1" applyBorder="1" applyProtection="1">
      <protection locked="0"/>
    </xf>
    <xf numFmtId="165" fontId="4" fillId="2" borderId="1" xfId="1" applyNumberFormat="1" applyFont="1" applyFill="1" applyBorder="1"/>
    <xf numFmtId="166" fontId="4" fillId="2" borderId="1" xfId="2" applyNumberFormat="1" applyFont="1" applyFill="1" applyBorder="1"/>
    <xf numFmtId="0" fontId="5" fillId="2" borderId="1" xfId="0" applyFont="1" applyFill="1" applyBorder="1"/>
    <xf numFmtId="0" fontId="5" fillId="2" borderId="1" xfId="0" applyFont="1" applyFill="1" applyBorder="1" applyAlignment="1">
      <alignment horizontal="right"/>
    </xf>
    <xf numFmtId="44" fontId="5" fillId="2" borderId="1" xfId="2" applyFont="1" applyFill="1" applyBorder="1"/>
    <xf numFmtId="165" fontId="13" fillId="2" borderId="1" xfId="1" applyNumberFormat="1" applyFont="1" applyFill="1" applyBorder="1"/>
    <xf numFmtId="165" fontId="5" fillId="2" borderId="1" xfId="1" applyNumberFormat="1" applyFont="1" applyFill="1" applyBorder="1"/>
    <xf numFmtId="166" fontId="5" fillId="2" borderId="1" xfId="0" applyNumberFormat="1" applyFont="1" applyFill="1" applyBorder="1"/>
    <xf numFmtId="0" fontId="6" fillId="3" borderId="0" xfId="0" applyFont="1" applyFill="1" applyProtection="1">
      <protection hidden="1"/>
    </xf>
    <xf numFmtId="0" fontId="4" fillId="3" borderId="0" xfId="0" applyFont="1" applyFill="1"/>
    <xf numFmtId="44" fontId="4" fillId="3" borderId="0" xfId="2" applyFont="1" applyFill="1"/>
    <xf numFmtId="0" fontId="7" fillId="3" borderId="0" xfId="0" applyFont="1" applyFill="1"/>
    <xf numFmtId="0" fontId="8" fillId="3" borderId="1" xfId="0" applyFont="1" applyFill="1" applyBorder="1"/>
    <xf numFmtId="44" fontId="8" fillId="3" borderId="1" xfId="2" applyFont="1" applyFill="1" applyBorder="1" applyAlignment="1">
      <alignment horizontal="center"/>
    </xf>
    <xf numFmtId="0" fontId="4" fillId="3" borderId="0" xfId="0" applyFont="1" applyFill="1" applyProtection="1">
      <protection hidden="1"/>
    </xf>
    <xf numFmtId="165" fontId="4" fillId="3" borderId="1" xfId="1" applyNumberFormat="1" applyFont="1" applyFill="1" applyBorder="1" applyAlignment="1">
      <alignment horizontal="right"/>
    </xf>
    <xf numFmtId="0" fontId="4" fillId="3" borderId="1" xfId="0" applyFont="1" applyFill="1" applyBorder="1" applyAlignment="1">
      <alignment horizontal="right"/>
    </xf>
    <xf numFmtId="0" fontId="9" fillId="3" borderId="1" xfId="0" applyFont="1" applyFill="1" applyBorder="1" applyProtection="1">
      <protection locked="0"/>
    </xf>
    <xf numFmtId="0" fontId="4" fillId="3" borderId="1" xfId="0" applyFont="1" applyFill="1" applyBorder="1"/>
    <xf numFmtId="165" fontId="12" fillId="3" borderId="1" xfId="1" applyNumberFormat="1" applyFont="1" applyFill="1" applyBorder="1" applyProtection="1">
      <protection locked="0"/>
    </xf>
    <xf numFmtId="165" fontId="4" fillId="3" borderId="1" xfId="1" applyNumberFormat="1" applyFont="1" applyFill="1" applyBorder="1"/>
    <xf numFmtId="166" fontId="4" fillId="3" borderId="1" xfId="2" applyNumberFormat="1" applyFont="1" applyFill="1" applyBorder="1"/>
    <xf numFmtId="0" fontId="5" fillId="3" borderId="1" xfId="0" applyFont="1" applyFill="1" applyBorder="1"/>
    <xf numFmtId="0" fontId="5" fillId="3" borderId="1" xfId="0" applyFont="1" applyFill="1" applyBorder="1" applyAlignment="1">
      <alignment horizontal="right"/>
    </xf>
    <xf numFmtId="44" fontId="5" fillId="3" borderId="1" xfId="2" applyFont="1" applyFill="1" applyBorder="1"/>
    <xf numFmtId="165" fontId="13" fillId="3" borderId="1" xfId="1" applyNumberFormat="1" applyFont="1" applyFill="1" applyBorder="1"/>
    <xf numFmtId="166" fontId="5" fillId="3" borderId="1" xfId="0" applyNumberFormat="1" applyFont="1" applyFill="1" applyBorder="1"/>
    <xf numFmtId="44" fontId="5" fillId="2" borderId="1" xfId="2" applyFont="1" applyFill="1" applyBorder="1" applyAlignment="1">
      <alignment horizontal="center"/>
    </xf>
    <xf numFmtId="165" fontId="5" fillId="2" borderId="1" xfId="1" applyNumberFormat="1" applyFont="1" applyFill="1" applyBorder="1" applyAlignment="1">
      <alignment horizontal="right"/>
    </xf>
    <xf numFmtId="0" fontId="5" fillId="2" borderId="1" xfId="0" applyFont="1" applyFill="1" applyBorder="1" applyAlignment="1">
      <alignment horizontal="center"/>
    </xf>
    <xf numFmtId="0" fontId="4" fillId="2" borderId="1" xfId="0" applyFont="1" applyFill="1" applyBorder="1" applyProtection="1">
      <protection locked="0"/>
    </xf>
    <xf numFmtId="0" fontId="4" fillId="3" borderId="1" xfId="0" applyFont="1" applyFill="1" applyBorder="1" applyProtection="1">
      <protection locked="0"/>
    </xf>
    <xf numFmtId="0" fontId="4" fillId="5" borderId="1" xfId="0" applyFont="1" applyFill="1" applyBorder="1"/>
    <xf numFmtId="0" fontId="17" fillId="0" borderId="0" xfId="3" applyFont="1"/>
    <xf numFmtId="0" fontId="19" fillId="0" borderId="0" xfId="3" applyFont="1"/>
    <xf numFmtId="0" fontId="21" fillId="0" borderId="0" xfId="3" applyFont="1"/>
    <xf numFmtId="0" fontId="19" fillId="0" borderId="0" xfId="3" applyFont="1" applyAlignment="1">
      <alignment horizontal="right"/>
    </xf>
    <xf numFmtId="37" fontId="20" fillId="0" borderId="0" xfId="3" applyNumberFormat="1" applyFont="1" applyAlignment="1">
      <alignment horizontal="right"/>
    </xf>
    <xf numFmtId="37" fontId="19" fillId="0" borderId="0" xfId="3" applyNumberFormat="1" applyFont="1" applyAlignment="1">
      <alignment horizontal="right"/>
    </xf>
    <xf numFmtId="37" fontId="19" fillId="0" borderId="0" xfId="3" applyNumberFormat="1" applyFont="1"/>
    <xf numFmtId="0" fontId="19" fillId="4" borderId="11" xfId="3" applyFont="1" applyFill="1" applyBorder="1"/>
    <xf numFmtId="0" fontId="19" fillId="4" borderId="12" xfId="3" applyFont="1" applyFill="1" applyBorder="1"/>
    <xf numFmtId="0" fontId="19" fillId="4" borderId="12" xfId="3" applyFont="1" applyFill="1" applyBorder="1" applyAlignment="1">
      <alignment horizontal="center"/>
    </xf>
    <xf numFmtId="0" fontId="19" fillId="4" borderId="12" xfId="3" applyFont="1" applyFill="1" applyBorder="1" applyAlignment="1">
      <alignment horizontal="left"/>
    </xf>
    <xf numFmtId="0" fontId="19" fillId="4" borderId="13" xfId="3" applyFont="1" applyFill="1" applyBorder="1" applyAlignment="1">
      <alignment horizontal="center"/>
    </xf>
    <xf numFmtId="0" fontId="19" fillId="4" borderId="14" xfId="3" applyFont="1" applyFill="1" applyBorder="1" applyAlignment="1">
      <alignment horizontal="center"/>
    </xf>
    <xf numFmtId="0" fontId="19" fillId="4" borderId="15" xfId="3" applyFont="1" applyFill="1" applyBorder="1"/>
    <xf numFmtId="37" fontId="19" fillId="4" borderId="15" xfId="3" applyNumberFormat="1" applyFont="1" applyFill="1" applyBorder="1"/>
    <xf numFmtId="0" fontId="19" fillId="4" borderId="15" xfId="3" applyFont="1" applyFill="1" applyBorder="1" applyAlignment="1">
      <alignment horizontal="center"/>
    </xf>
    <xf numFmtId="0" fontId="19" fillId="4" borderId="16" xfId="3" applyFont="1" applyFill="1" applyBorder="1" applyAlignment="1">
      <alignment horizontal="center"/>
    </xf>
    <xf numFmtId="0" fontId="25" fillId="0" borderId="0" xfId="3" applyFont="1" applyProtection="1">
      <protection hidden="1"/>
    </xf>
    <xf numFmtId="166" fontId="19" fillId="6" borderId="0" xfId="2" applyNumberFormat="1" applyFont="1" applyFill="1" applyProtection="1"/>
    <xf numFmtId="166" fontId="19" fillId="0" borderId="0" xfId="2" applyNumberFormat="1" applyFont="1" applyFill="1" applyProtection="1"/>
    <xf numFmtId="0" fontId="19" fillId="4" borderId="8" xfId="3" applyFont="1" applyFill="1" applyBorder="1"/>
    <xf numFmtId="0" fontId="19" fillId="4" borderId="9" xfId="3" applyFont="1" applyFill="1" applyBorder="1"/>
    <xf numFmtId="37" fontId="19" fillId="4" borderId="9" xfId="3" applyNumberFormat="1" applyFont="1" applyFill="1" applyBorder="1"/>
    <xf numFmtId="166" fontId="19" fillId="4" borderId="9" xfId="2" applyNumberFormat="1" applyFont="1" applyFill="1" applyBorder="1" applyProtection="1"/>
    <xf numFmtId="166" fontId="19" fillId="4" borderId="10" xfId="2" applyNumberFormat="1" applyFont="1" applyFill="1" applyBorder="1" applyProtection="1"/>
    <xf numFmtId="37" fontId="21" fillId="0" borderId="0" xfId="3" applyNumberFormat="1" applyFont="1"/>
    <xf numFmtId="166" fontId="19" fillId="0" borderId="0" xfId="2" applyNumberFormat="1" applyFont="1" applyFill="1" applyBorder="1" applyAlignment="1" applyProtection="1">
      <alignment horizontal="right"/>
    </xf>
    <xf numFmtId="10" fontId="19" fillId="0" borderId="0" xfId="4" applyNumberFormat="1" applyFont="1" applyFill="1" applyBorder="1" applyAlignment="1" applyProtection="1">
      <alignment horizontal="center"/>
    </xf>
    <xf numFmtId="0" fontId="20" fillId="0" borderId="0" xfId="3" applyFont="1"/>
    <xf numFmtId="10" fontId="19" fillId="0" borderId="0" xfId="4" applyNumberFormat="1" applyFont="1" applyFill="1" applyAlignment="1">
      <alignment horizontal="center"/>
    </xf>
    <xf numFmtId="0" fontId="19" fillId="0" borderId="0" xfId="4" applyNumberFormat="1" applyFont="1" applyFill="1" applyAlignment="1">
      <alignment horizontal="center"/>
    </xf>
    <xf numFmtId="0" fontId="21" fillId="4" borderId="17" xfId="3" applyFont="1" applyFill="1" applyBorder="1"/>
    <xf numFmtId="0" fontId="21" fillId="4" borderId="18" xfId="3" applyFont="1" applyFill="1" applyBorder="1"/>
    <xf numFmtId="37" fontId="21" fillId="4" borderId="18" xfId="3" applyNumberFormat="1" applyFont="1" applyFill="1" applyBorder="1"/>
    <xf numFmtId="0" fontId="19" fillId="4" borderId="18" xfId="3" applyFont="1" applyFill="1" applyBorder="1" applyAlignment="1">
      <alignment horizontal="right"/>
    </xf>
    <xf numFmtId="10" fontId="19" fillId="4" borderId="19" xfId="3" applyNumberFormat="1" applyFont="1" applyFill="1" applyBorder="1" applyAlignment="1">
      <alignment horizontal="center"/>
    </xf>
    <xf numFmtId="0" fontId="21" fillId="4" borderId="20" xfId="3" applyFont="1" applyFill="1" applyBorder="1"/>
    <xf numFmtId="0" fontId="21" fillId="4" borderId="21" xfId="3" applyFont="1" applyFill="1" applyBorder="1"/>
    <xf numFmtId="37" fontId="21" fillId="4" borderId="21" xfId="3" applyNumberFormat="1" applyFont="1" applyFill="1" applyBorder="1"/>
    <xf numFmtId="0" fontId="19" fillId="4" borderId="21" xfId="3" applyFont="1" applyFill="1" applyBorder="1" applyAlignment="1">
      <alignment horizontal="right"/>
    </xf>
    <xf numFmtId="166" fontId="19" fillId="4" borderId="22" xfId="2" applyNumberFormat="1" applyFont="1" applyFill="1" applyBorder="1" applyAlignment="1">
      <alignment horizontal="center"/>
    </xf>
    <xf numFmtId="0" fontId="27" fillId="0" borderId="0" xfId="3" applyFont="1" applyProtection="1">
      <protection locked="0"/>
    </xf>
    <xf numFmtId="0" fontId="21" fillId="0" borderId="0" xfId="3" applyFont="1" applyProtection="1">
      <protection locked="0"/>
    </xf>
    <xf numFmtId="37" fontId="21" fillId="0" borderId="0" xfId="3" applyNumberFormat="1" applyFont="1" applyProtection="1">
      <protection locked="0"/>
    </xf>
    <xf numFmtId="0" fontId="28" fillId="0" borderId="0" xfId="3" applyFont="1" applyProtection="1">
      <protection locked="0"/>
    </xf>
    <xf numFmtId="37" fontId="28" fillId="0" borderId="0" xfId="3" applyNumberFormat="1" applyFont="1" applyProtection="1">
      <protection locked="0"/>
    </xf>
    <xf numFmtId="0" fontId="21" fillId="0" borderId="0" xfId="3" quotePrefix="1" applyFont="1"/>
    <xf numFmtId="0" fontId="23" fillId="0" borderId="0" xfId="3" applyFont="1" applyProtection="1">
      <protection hidden="1"/>
    </xf>
    <xf numFmtId="0" fontId="10" fillId="0" borderId="0" xfId="3" applyFont="1" applyAlignment="1">
      <alignment horizontal="left"/>
    </xf>
    <xf numFmtId="0" fontId="18" fillId="0" borderId="0" xfId="0" applyFont="1"/>
    <xf numFmtId="0" fontId="16" fillId="0" borderId="0" xfId="3" applyFont="1" applyAlignment="1">
      <alignment horizontal="right"/>
    </xf>
    <xf numFmtId="43" fontId="10" fillId="0" borderId="0" xfId="1" applyFont="1" applyFill="1" applyAlignment="1">
      <alignment horizontal="right"/>
    </xf>
    <xf numFmtId="165" fontId="10" fillId="0" borderId="0" xfId="3" applyNumberFormat="1" applyFont="1" applyAlignment="1">
      <alignment horizontal="right"/>
    </xf>
    <xf numFmtId="165" fontId="10" fillId="0" borderId="0" xfId="1" applyNumberFormat="1" applyFont="1" applyFill="1" applyAlignment="1">
      <alignment horizontal="right"/>
    </xf>
    <xf numFmtId="166" fontId="10" fillId="0" borderId="0" xfId="2" applyNumberFormat="1" applyFont="1" applyFill="1" applyBorder="1" applyProtection="1"/>
    <xf numFmtId="0" fontId="10" fillId="4" borderId="2" xfId="3" applyFont="1" applyFill="1" applyBorder="1" applyAlignment="1">
      <alignment horizontal="center"/>
    </xf>
    <xf numFmtId="0" fontId="10" fillId="4" borderId="3" xfId="3" applyFont="1" applyFill="1" applyBorder="1"/>
    <xf numFmtId="0" fontId="29" fillId="4" borderId="3" xfId="3" applyFont="1" applyFill="1" applyBorder="1" applyAlignment="1">
      <alignment horizontal="center"/>
    </xf>
    <xf numFmtId="37" fontId="10" fillId="4" borderId="3" xfId="3" applyNumberFormat="1" applyFont="1" applyFill="1" applyBorder="1"/>
    <xf numFmtId="37" fontId="10" fillId="4" borderId="3" xfId="3" applyNumberFormat="1" applyFont="1" applyFill="1" applyBorder="1" applyAlignment="1">
      <alignment horizontal="center"/>
    </xf>
    <xf numFmtId="37" fontId="10" fillId="4" borderId="4" xfId="3" applyNumberFormat="1" applyFont="1" applyFill="1" applyBorder="1" applyAlignment="1">
      <alignment horizontal="right"/>
    </xf>
    <xf numFmtId="0" fontId="10" fillId="4" borderId="5" xfId="3" applyFont="1" applyFill="1" applyBorder="1" applyAlignment="1">
      <alignment horizontal="center"/>
    </xf>
    <xf numFmtId="0" fontId="10" fillId="4" borderId="6" xfId="3" applyFont="1" applyFill="1" applyBorder="1"/>
    <xf numFmtId="0" fontId="29" fillId="4" borderId="6" xfId="3" applyFont="1" applyFill="1" applyBorder="1"/>
    <xf numFmtId="37" fontId="10" fillId="4" borderId="6" xfId="3" applyNumberFormat="1" applyFont="1" applyFill="1" applyBorder="1" applyAlignment="1">
      <alignment horizontal="center"/>
    </xf>
    <xf numFmtId="37" fontId="10" fillId="4" borderId="7" xfId="3" applyNumberFormat="1" applyFont="1" applyFill="1" applyBorder="1" applyAlignment="1">
      <alignment horizontal="right"/>
    </xf>
    <xf numFmtId="0" fontId="16" fillId="7" borderId="0" xfId="3" applyFont="1" applyFill="1"/>
    <xf numFmtId="0" fontId="10" fillId="7" borderId="0" xfId="3" applyFont="1" applyFill="1"/>
    <xf numFmtId="44" fontId="10" fillId="7" borderId="0" xfId="2" applyFont="1" applyFill="1"/>
    <xf numFmtId="0" fontId="10" fillId="7" borderId="25" xfId="3" applyFont="1" applyFill="1" applyBorder="1"/>
    <xf numFmtId="44" fontId="10" fillId="0" borderId="0" xfId="3" applyNumberFormat="1" applyFont="1" applyAlignment="1">
      <alignment horizontal="left"/>
    </xf>
    <xf numFmtId="44" fontId="16" fillId="0" borderId="0" xfId="3" applyNumberFormat="1" applyFont="1" applyAlignment="1">
      <alignment horizontal="right"/>
    </xf>
    <xf numFmtId="44" fontId="10" fillId="0" borderId="0" xfId="2" applyFont="1" applyFill="1" applyBorder="1" applyProtection="1"/>
    <xf numFmtId="44" fontId="29" fillId="4" borderId="6" xfId="3" applyNumberFormat="1" applyFont="1" applyFill="1" applyBorder="1" applyAlignment="1">
      <alignment horizontal="center"/>
    </xf>
    <xf numFmtId="44" fontId="17" fillId="0" borderId="0" xfId="3" applyNumberFormat="1" applyFont="1"/>
    <xf numFmtId="44" fontId="10" fillId="7" borderId="25" xfId="3" applyNumberFormat="1" applyFont="1" applyFill="1" applyBorder="1"/>
    <xf numFmtId="0" fontId="29" fillId="0" borderId="26" xfId="3" applyFont="1" applyBorder="1" applyAlignment="1">
      <alignment horizontal="center"/>
    </xf>
    <xf numFmtId="0" fontId="10" fillId="0" borderId="26" xfId="3" applyFont="1" applyBorder="1"/>
    <xf numFmtId="0" fontId="10" fillId="0" borderId="26" xfId="3" applyFont="1" applyBorder="1" applyProtection="1">
      <protection locked="0"/>
    </xf>
    <xf numFmtId="44" fontId="10" fillId="0" borderId="26" xfId="3" applyNumberFormat="1" applyFont="1" applyBorder="1" applyAlignment="1" applyProtection="1">
      <alignment horizontal="center"/>
      <protection locked="0"/>
    </xf>
    <xf numFmtId="37" fontId="10" fillId="0" borderId="26" xfId="3" applyNumberFormat="1" applyFont="1" applyBorder="1" applyAlignment="1">
      <alignment horizontal="center"/>
    </xf>
    <xf numFmtId="0" fontId="30" fillId="0" borderId="1" xfId="3" applyFont="1" applyBorder="1"/>
    <xf numFmtId="0" fontId="31" fillId="0" borderId="1" xfId="3" applyFont="1" applyBorder="1"/>
    <xf numFmtId="0" fontId="17" fillId="0" borderId="1" xfId="3" applyFont="1" applyBorder="1" applyProtection="1">
      <protection hidden="1"/>
    </xf>
    <xf numFmtId="44" fontId="17" fillId="0" borderId="1" xfId="3" applyNumberFormat="1" applyFont="1" applyBorder="1" applyProtection="1">
      <protection hidden="1"/>
    </xf>
    <xf numFmtId="37" fontId="17" fillId="0" borderId="1" xfId="3" applyNumberFormat="1" applyFont="1" applyBorder="1" applyProtection="1">
      <protection hidden="1"/>
    </xf>
    <xf numFmtId="0" fontId="30" fillId="0" borderId="1" xfId="3" applyFont="1" applyBorder="1" applyProtection="1">
      <protection locked="0"/>
    </xf>
    <xf numFmtId="0" fontId="29" fillId="0" borderId="1" xfId="3" applyFont="1" applyBorder="1" applyProtection="1">
      <protection locked="0"/>
    </xf>
    <xf numFmtId="0" fontId="30" fillId="0" borderId="1" xfId="3" applyFont="1" applyBorder="1" applyProtection="1">
      <protection hidden="1"/>
    </xf>
    <xf numFmtId="44" fontId="30" fillId="0" borderId="1" xfId="2" applyFont="1" applyFill="1" applyBorder="1" applyProtection="1">
      <protection hidden="1"/>
    </xf>
    <xf numFmtId="166" fontId="17" fillId="0" borderId="1" xfId="2" applyNumberFormat="1" applyFont="1" applyFill="1" applyBorder="1" applyProtection="1">
      <protection hidden="1"/>
    </xf>
    <xf numFmtId="0" fontId="30" fillId="0" borderId="1" xfId="3" applyFont="1" applyBorder="1" applyAlignment="1" applyProtection="1">
      <alignment horizontal="center"/>
      <protection locked="0"/>
    </xf>
    <xf numFmtId="164" fontId="30" fillId="0" borderId="1" xfId="3" applyNumberFormat="1" applyFont="1" applyBorder="1" applyProtection="1">
      <protection locked="0"/>
    </xf>
    <xf numFmtId="44" fontId="30" fillId="0" borderId="1" xfId="2" applyFont="1" applyFill="1" applyBorder="1" applyProtection="1">
      <protection locked="0"/>
    </xf>
    <xf numFmtId="166" fontId="17" fillId="0" borderId="1" xfId="2" applyNumberFormat="1" applyFont="1" applyFill="1" applyBorder="1" applyProtection="1"/>
    <xf numFmtId="0" fontId="30" fillId="0" borderId="28" xfId="3" applyFont="1" applyBorder="1" applyProtection="1">
      <protection locked="0"/>
    </xf>
    <xf numFmtId="44" fontId="30" fillId="0" borderId="28" xfId="2" applyFont="1" applyFill="1" applyBorder="1" applyProtection="1">
      <protection locked="0"/>
    </xf>
    <xf numFmtId="166" fontId="17" fillId="0" borderId="28" xfId="2" applyNumberFormat="1" applyFont="1" applyFill="1" applyBorder="1" applyProtection="1"/>
    <xf numFmtId="0" fontId="17" fillId="8" borderId="0" xfId="3" applyFont="1" applyFill="1"/>
    <xf numFmtId="0" fontId="30" fillId="0" borderId="26" xfId="3" applyFont="1" applyBorder="1"/>
    <xf numFmtId="37" fontId="10" fillId="0" borderId="26" xfId="3" applyNumberFormat="1" applyFont="1" applyBorder="1" applyAlignment="1">
      <alignment horizontal="right"/>
    </xf>
    <xf numFmtId="37" fontId="17" fillId="0" borderId="1" xfId="3" applyNumberFormat="1" applyFont="1" applyBorder="1"/>
    <xf numFmtId="44" fontId="10" fillId="0" borderId="26" xfId="2" applyFont="1" applyFill="1" applyBorder="1" applyProtection="1">
      <protection locked="0"/>
    </xf>
    <xf numFmtId="166" fontId="10" fillId="0" borderId="26" xfId="2" applyNumberFormat="1" applyFont="1" applyFill="1" applyBorder="1" applyProtection="1"/>
    <xf numFmtId="165" fontId="30" fillId="0" borderId="1" xfId="3" applyNumberFormat="1" applyFont="1" applyBorder="1" applyProtection="1">
      <protection locked="0"/>
    </xf>
    <xf numFmtId="0" fontId="30" fillId="0" borderId="28" xfId="3" applyFont="1" applyBorder="1" applyAlignment="1" applyProtection="1">
      <alignment horizontal="center"/>
      <protection locked="0"/>
    </xf>
    <xf numFmtId="164" fontId="30" fillId="0" borderId="28" xfId="3" applyNumberFormat="1" applyFont="1" applyBorder="1" applyProtection="1">
      <protection locked="0"/>
    </xf>
    <xf numFmtId="0" fontId="30" fillId="8" borderId="30" xfId="3" applyFont="1" applyFill="1" applyBorder="1"/>
    <xf numFmtId="0" fontId="17" fillId="0" borderId="29" xfId="3" applyFont="1" applyBorder="1"/>
    <xf numFmtId="0" fontId="17" fillId="0" borderId="27" xfId="3" applyFont="1" applyBorder="1"/>
    <xf numFmtId="0" fontId="21" fillId="0" borderId="0" xfId="3" applyFont="1" applyAlignment="1">
      <alignment horizontal="center"/>
    </xf>
    <xf numFmtId="0" fontId="33" fillId="0" borderId="0" xfId="3" applyFont="1"/>
    <xf numFmtId="0" fontId="34" fillId="0" borderId="0" xfId="0" applyFont="1"/>
    <xf numFmtId="0" fontId="20" fillId="0" borderId="0" xfId="3" applyFont="1" applyAlignment="1">
      <alignment horizontal="right"/>
    </xf>
    <xf numFmtId="1" fontId="10" fillId="0" borderId="0" xfId="3" applyNumberFormat="1" applyFont="1" applyAlignment="1">
      <alignment horizontal="right"/>
    </xf>
    <xf numFmtId="44" fontId="9" fillId="2" borderId="1" xfId="2" applyFont="1" applyFill="1" applyBorder="1" applyProtection="1"/>
    <xf numFmtId="44" fontId="9" fillId="3" borderId="1" xfId="2" applyFont="1" applyFill="1" applyBorder="1" applyProtection="1"/>
    <xf numFmtId="44" fontId="4" fillId="2" borderId="1" xfId="2" applyFont="1" applyFill="1" applyBorder="1" applyProtection="1"/>
    <xf numFmtId="44" fontId="4" fillId="3" borderId="1" xfId="2" applyFont="1" applyFill="1" applyBorder="1" applyProtection="1"/>
    <xf numFmtId="165" fontId="15" fillId="2" borderId="1" xfId="1" applyNumberFormat="1" applyFont="1" applyFill="1" applyBorder="1" applyProtection="1"/>
    <xf numFmtId="1" fontId="4" fillId="2" borderId="1" xfId="1" applyNumberFormat="1" applyFont="1" applyFill="1" applyBorder="1" applyProtection="1"/>
    <xf numFmtId="166" fontId="4" fillId="2" borderId="1" xfId="2" applyNumberFormat="1" applyFont="1" applyFill="1" applyBorder="1" applyProtection="1"/>
    <xf numFmtId="44" fontId="5" fillId="2" borderId="1" xfId="2" applyFont="1" applyFill="1" applyBorder="1" applyProtection="1"/>
    <xf numFmtId="165" fontId="13" fillId="2" borderId="1" xfId="1" applyNumberFormat="1" applyFont="1" applyFill="1" applyBorder="1" applyProtection="1"/>
    <xf numFmtId="1" fontId="5" fillId="2" borderId="1" xfId="1" applyNumberFormat="1" applyFont="1" applyFill="1" applyBorder="1" applyProtection="1"/>
    <xf numFmtId="44" fontId="4" fillId="0" borderId="0" xfId="2" applyFont="1" applyProtection="1"/>
    <xf numFmtId="165" fontId="4" fillId="0" borderId="0" xfId="1" applyNumberFormat="1" applyFont="1" applyProtection="1"/>
    <xf numFmtId="44" fontId="4" fillId="3" borderId="0" xfId="2" applyFont="1" applyFill="1" applyProtection="1"/>
    <xf numFmtId="44" fontId="5" fillId="3" borderId="1" xfId="2" applyFont="1" applyFill="1" applyBorder="1" applyAlignment="1" applyProtection="1">
      <alignment horizontal="center"/>
    </xf>
    <xf numFmtId="165" fontId="5" fillId="3" borderId="1" xfId="1" applyNumberFormat="1" applyFont="1" applyFill="1" applyBorder="1" applyAlignment="1" applyProtection="1">
      <alignment horizontal="right"/>
    </xf>
    <xf numFmtId="0" fontId="5" fillId="3" borderId="1" xfId="0" applyFont="1" applyFill="1" applyBorder="1" applyAlignment="1">
      <alignment horizontal="center"/>
    </xf>
    <xf numFmtId="165" fontId="15" fillId="3" borderId="1" xfId="1" applyNumberFormat="1" applyFont="1" applyFill="1" applyBorder="1" applyProtection="1"/>
    <xf numFmtId="165" fontId="4" fillId="3" borderId="1" xfId="1" applyNumberFormat="1" applyFont="1" applyFill="1" applyBorder="1" applyProtection="1"/>
    <xf numFmtId="166" fontId="4" fillId="3" borderId="1" xfId="2" applyNumberFormat="1" applyFont="1" applyFill="1" applyBorder="1" applyProtection="1"/>
    <xf numFmtId="44" fontId="5" fillId="3" borderId="1" xfId="2" applyFont="1" applyFill="1" applyBorder="1" applyProtection="1"/>
    <xf numFmtId="165" fontId="13" fillId="3" borderId="1" xfId="1" applyNumberFormat="1" applyFont="1" applyFill="1" applyBorder="1" applyProtection="1"/>
    <xf numFmtId="165" fontId="5" fillId="3" borderId="1" xfId="1" applyNumberFormat="1" applyFont="1" applyFill="1" applyBorder="1" applyProtection="1"/>
    <xf numFmtId="0" fontId="15" fillId="0" borderId="0" xfId="0" applyFont="1"/>
    <xf numFmtId="0" fontId="5" fillId="5" borderId="1" xfId="0" applyFont="1" applyFill="1" applyBorder="1" applyAlignment="1">
      <alignment horizontal="right"/>
    </xf>
    <xf numFmtId="44" fontId="4" fillId="5" borderId="1" xfId="2" applyFont="1" applyFill="1" applyBorder="1" applyProtection="1"/>
    <xf numFmtId="165" fontId="15" fillId="5" borderId="1" xfId="0" applyNumberFormat="1" applyFont="1" applyFill="1" applyBorder="1"/>
    <xf numFmtId="165" fontId="4" fillId="5" borderId="1" xfId="0" applyNumberFormat="1" applyFont="1" applyFill="1" applyBorder="1"/>
    <xf numFmtId="0" fontId="19" fillId="0" borderId="0" xfId="3" applyFont="1" applyAlignment="1">
      <alignment horizontal="left"/>
    </xf>
    <xf numFmtId="15" fontId="32" fillId="0" borderId="0" xfId="3" applyNumberFormat="1" applyFont="1" applyAlignment="1">
      <alignment horizontal="left"/>
    </xf>
    <xf numFmtId="166" fontId="19" fillId="0" borderId="0" xfId="2" applyNumberFormat="1" applyFont="1" applyFill="1" applyAlignment="1" applyProtection="1">
      <alignment horizontal="center"/>
      <protection hidden="1"/>
    </xf>
    <xf numFmtId="0" fontId="23" fillId="0" borderId="0" xfId="3" applyFont="1"/>
    <xf numFmtId="0" fontId="24" fillId="0" borderId="0" xfId="3" applyFont="1" applyAlignment="1">
      <alignment horizontal="left"/>
    </xf>
    <xf numFmtId="43" fontId="19" fillId="0" borderId="0" xfId="1" applyFont="1" applyFill="1" applyAlignment="1" applyProtection="1">
      <alignment horizontal="right"/>
    </xf>
    <xf numFmtId="165" fontId="19" fillId="0" borderId="0" xfId="3" applyNumberFormat="1" applyFont="1" applyAlignment="1">
      <alignment horizontal="right"/>
    </xf>
    <xf numFmtId="165" fontId="19" fillId="0" borderId="0" xfId="1" applyNumberFormat="1" applyFont="1" applyFill="1" applyAlignment="1" applyProtection="1">
      <alignment horizontal="right"/>
    </xf>
    <xf numFmtId="14" fontId="21" fillId="0" borderId="0" xfId="3" applyNumberFormat="1" applyFont="1"/>
    <xf numFmtId="49" fontId="21" fillId="0" borderId="0" xfId="3" applyNumberFormat="1" applyFont="1"/>
    <xf numFmtId="0" fontId="17" fillId="0" borderId="0" xfId="0" applyFont="1"/>
    <xf numFmtId="0" fontId="10" fillId="0" borderId="0" xfId="0" applyFont="1" applyAlignment="1">
      <alignment horizontal="center"/>
    </xf>
    <xf numFmtId="14" fontId="19" fillId="0" borderId="0" xfId="3" applyNumberFormat="1" applyFont="1" applyAlignment="1">
      <alignment horizontal="center"/>
    </xf>
    <xf numFmtId="0" fontId="35" fillId="0" borderId="0" xfId="3" applyFont="1" applyProtection="1">
      <protection locked="0"/>
    </xf>
    <xf numFmtId="167" fontId="5" fillId="0" borderId="0" xfId="0" applyNumberFormat="1" applyFont="1" applyAlignment="1" applyProtection="1">
      <alignment horizontal="center"/>
      <protection locked="0"/>
    </xf>
    <xf numFmtId="0" fontId="21" fillId="8" borderId="0" xfId="3" applyFont="1" applyFill="1"/>
    <xf numFmtId="14" fontId="10" fillId="0" borderId="0" xfId="3" applyNumberFormat="1" applyFont="1" applyAlignment="1">
      <alignment horizontal="center"/>
    </xf>
    <xf numFmtId="44" fontId="29" fillId="4" borderId="3" xfId="3" applyNumberFormat="1" applyFont="1" applyFill="1" applyBorder="1" applyAlignment="1">
      <alignment horizontal="center"/>
    </xf>
    <xf numFmtId="166" fontId="19" fillId="0" borderId="0" xfId="2" applyNumberFormat="1" applyFont="1" applyFill="1" applyProtection="1">
      <protection locked="0"/>
    </xf>
    <xf numFmtId="0" fontId="19" fillId="0" borderId="32" xfId="3" applyFont="1" applyBorder="1" applyAlignment="1">
      <alignment horizontal="left"/>
    </xf>
    <xf numFmtId="0" fontId="10" fillId="4" borderId="33" xfId="3" applyFont="1" applyFill="1" applyBorder="1"/>
    <xf numFmtId="44" fontId="10" fillId="4" borderId="33" xfId="2" applyFont="1" applyFill="1" applyBorder="1" applyProtection="1"/>
    <xf numFmtId="166" fontId="10" fillId="4" borderId="33" xfId="2" applyNumberFormat="1" applyFont="1" applyFill="1" applyBorder="1" applyProtection="1"/>
    <xf numFmtId="166" fontId="10" fillId="4" borderId="34" xfId="2" applyNumberFormat="1" applyFont="1" applyFill="1" applyBorder="1" applyProtection="1"/>
    <xf numFmtId="166" fontId="19" fillId="0" borderId="31" xfId="2" applyNumberFormat="1" applyFont="1" applyFill="1" applyBorder="1" applyAlignment="1" applyProtection="1">
      <alignment horizontal="left"/>
    </xf>
    <xf numFmtId="0" fontId="19" fillId="9" borderId="32" xfId="3" applyFont="1" applyFill="1" applyBorder="1" applyAlignment="1">
      <alignment horizontal="left"/>
    </xf>
    <xf numFmtId="10" fontId="26" fillId="9" borderId="0" xfId="4" applyNumberFormat="1" applyFont="1" applyFill="1" applyAlignment="1" applyProtection="1">
      <alignment horizontal="center"/>
      <protection locked="0"/>
    </xf>
    <xf numFmtId="0" fontId="36" fillId="0" borderId="0" xfId="3" applyFont="1" applyAlignment="1">
      <alignment horizontal="center"/>
    </xf>
    <xf numFmtId="44" fontId="5" fillId="9" borderId="0" xfId="2" applyFont="1" applyFill="1" applyAlignment="1">
      <alignment horizontal="left"/>
    </xf>
    <xf numFmtId="0" fontId="4" fillId="9" borderId="0" xfId="0" applyFont="1" applyFill="1"/>
    <xf numFmtId="0" fontId="6" fillId="9" borderId="0" xfId="0" applyFont="1" applyFill="1" applyProtection="1">
      <protection hidden="1"/>
    </xf>
    <xf numFmtId="0" fontId="4" fillId="9" borderId="0" xfId="0" applyFont="1" applyFill="1" applyProtection="1">
      <protection hidden="1"/>
    </xf>
    <xf numFmtId="0" fontId="19" fillId="10" borderId="36" xfId="3" applyFont="1" applyFill="1" applyBorder="1" applyAlignment="1">
      <alignment horizontal="right"/>
    </xf>
    <xf numFmtId="0" fontId="19" fillId="10" borderId="37" xfId="3" applyFont="1" applyFill="1" applyBorder="1"/>
    <xf numFmtId="37" fontId="21" fillId="10" borderId="37" xfId="3" applyNumberFormat="1" applyFont="1" applyFill="1" applyBorder="1"/>
    <xf numFmtId="0" fontId="21" fillId="10" borderId="37" xfId="3" applyFont="1" applyFill="1" applyBorder="1"/>
    <xf numFmtId="0" fontId="21" fillId="10" borderId="38" xfId="3" applyFont="1" applyFill="1" applyBorder="1"/>
    <xf numFmtId="166" fontId="19" fillId="10" borderId="35" xfId="2" applyNumberFormat="1" applyFont="1" applyFill="1" applyBorder="1"/>
    <xf numFmtId="10" fontId="26" fillId="11" borderId="0" xfId="4" applyNumberFormat="1" applyFont="1" applyFill="1" applyAlignment="1" applyProtection="1">
      <alignment horizontal="center"/>
      <protection locked="0"/>
    </xf>
    <xf numFmtId="0" fontId="19" fillId="0" borderId="32" xfId="3" applyFont="1" applyBorder="1" applyAlignment="1">
      <alignment horizontal="right"/>
    </xf>
    <xf numFmtId="165" fontId="22" fillId="0" borderId="0" xfId="1" applyNumberFormat="1" applyFont="1" applyFill="1" applyAlignment="1" applyProtection="1">
      <alignment horizontal="center"/>
    </xf>
    <xf numFmtId="165" fontId="19" fillId="0" borderId="0" xfId="1" applyNumberFormat="1" applyFont="1" applyFill="1" applyAlignment="1" applyProtection="1">
      <alignment horizontal="center"/>
    </xf>
    <xf numFmtId="0" fontId="28" fillId="0" borderId="0" xfId="3" applyFont="1" applyAlignment="1" applyProtection="1">
      <alignment vertical="top" wrapText="1"/>
      <protection locked="0"/>
    </xf>
    <xf numFmtId="0" fontId="20" fillId="0" borderId="0" xfId="3" applyFont="1" applyAlignment="1">
      <alignment horizontal="center"/>
    </xf>
    <xf numFmtId="37" fontId="20" fillId="0" borderId="0" xfId="3" applyNumberFormat="1" applyFont="1" applyAlignment="1">
      <alignment horizontal="center"/>
    </xf>
    <xf numFmtId="14" fontId="19" fillId="0" borderId="0" xfId="3" applyNumberFormat="1" applyFont="1" applyFill="1" applyAlignment="1">
      <alignment horizontal="center"/>
    </xf>
    <xf numFmtId="165" fontId="4" fillId="2" borderId="23" xfId="1" applyNumberFormat="1" applyFont="1" applyFill="1" applyBorder="1" applyAlignment="1">
      <alignment horizontal="center"/>
    </xf>
    <xf numFmtId="165" fontId="4" fillId="2" borderId="24" xfId="1" applyNumberFormat="1" applyFont="1" applyFill="1" applyBorder="1" applyAlignment="1">
      <alignment horizontal="center"/>
    </xf>
    <xf numFmtId="165" fontId="4" fillId="3" borderId="23" xfId="1" applyNumberFormat="1" applyFont="1" applyFill="1" applyBorder="1" applyAlignment="1">
      <alignment horizontal="center"/>
    </xf>
    <xf numFmtId="165" fontId="4" fillId="3" borderId="24" xfId="1" applyNumberFormat="1" applyFont="1" applyFill="1" applyBorder="1" applyAlignment="1">
      <alignment horizontal="center"/>
    </xf>
    <xf numFmtId="44" fontId="11" fillId="0" borderId="0" xfId="2" applyFont="1" applyAlignment="1">
      <alignment horizontal="center"/>
    </xf>
    <xf numFmtId="0" fontId="16" fillId="9" borderId="0" xfId="3" applyFont="1" applyFill="1" applyAlignment="1">
      <alignment horizontal="right"/>
    </xf>
    <xf numFmtId="14" fontId="19" fillId="0" borderId="0" xfId="3" applyNumberFormat="1" applyFont="1" applyAlignment="1">
      <alignment horizontal="center"/>
    </xf>
    <xf numFmtId="165" fontId="5" fillId="2" borderId="23" xfId="1" applyNumberFormat="1" applyFont="1" applyFill="1" applyBorder="1" applyAlignment="1">
      <alignment horizontal="center"/>
    </xf>
    <xf numFmtId="165" fontId="5" fillId="2" borderId="24" xfId="1" applyNumberFormat="1" applyFont="1" applyFill="1" applyBorder="1" applyAlignment="1">
      <alignment horizontal="center"/>
    </xf>
    <xf numFmtId="165" fontId="5" fillId="3" borderId="23" xfId="1" applyNumberFormat="1" applyFont="1" applyFill="1" applyBorder="1" applyAlignment="1" applyProtection="1">
      <alignment horizontal="center"/>
    </xf>
    <xf numFmtId="165" fontId="5" fillId="3" borderId="24" xfId="1" applyNumberFormat="1" applyFont="1" applyFill="1" applyBorder="1" applyAlignment="1" applyProtection="1">
      <alignment horizontal="center"/>
    </xf>
    <xf numFmtId="0" fontId="14" fillId="0" borderId="0" xfId="0" applyFont="1" applyAlignment="1">
      <alignment horizontal="center"/>
    </xf>
  </cellXfs>
  <cellStyles count="5">
    <cellStyle name="Comma" xfId="1" builtinId="3"/>
    <cellStyle name="Currency" xfId="2" builtinId="4"/>
    <cellStyle name="Normal" xfId="0" builtinId="0"/>
    <cellStyle name="Normal_Oxford2001GCCost" xfId="3" xr:uid="{00000000-0005-0000-0000-000003000000}"/>
    <cellStyle name="Percent" xfId="4" builtinId="5"/>
  </cellStyles>
  <dxfs count="0"/>
  <tableStyles count="0" defaultTableStyle="TableStyleMedium9"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3"/>
  <sheetViews>
    <sheetView tabSelected="1" topLeftCell="A21" zoomScale="120" zoomScaleNormal="120" zoomScalePageLayoutView="90" workbookViewId="0">
      <selection activeCell="H9" sqref="H9"/>
    </sheetView>
  </sheetViews>
  <sheetFormatPr defaultColWidth="15" defaultRowHeight="14.5" x14ac:dyDescent="0.35"/>
  <cols>
    <col min="1" max="1" width="3.453125" style="66" customWidth="1"/>
    <col min="2" max="2" width="6" style="66" customWidth="1"/>
    <col min="3" max="3" width="34.1796875" style="66" bestFit="1" customWidth="1"/>
    <col min="4" max="4" width="16.453125" style="66" bestFit="1" customWidth="1"/>
    <col min="5" max="5" width="9.54296875" style="66" customWidth="1"/>
    <col min="6" max="6" width="9.1796875" style="89" customWidth="1"/>
    <col min="7" max="9" width="13.7265625" style="66" customWidth="1"/>
    <col min="10" max="10" width="14.7265625" style="66" customWidth="1"/>
    <col min="11" max="11" width="2.7265625" style="66" hidden="1" customWidth="1"/>
    <col min="12" max="12" width="6.7265625" style="66" hidden="1" customWidth="1"/>
    <col min="13" max="13" width="15" style="66" hidden="1" customWidth="1"/>
    <col min="14" max="15" width="15" style="66" customWidth="1"/>
    <col min="16" max="16384" width="15" style="66"/>
  </cols>
  <sheetData>
    <row r="1" spans="2:13" x14ac:dyDescent="0.35">
      <c r="B1" s="67"/>
      <c r="C1" s="67" t="s">
        <v>147</v>
      </c>
      <c r="D1" s="206" t="s">
        <v>148</v>
      </c>
      <c r="E1" s="206"/>
      <c r="F1" s="206"/>
      <c r="G1" s="206"/>
      <c r="H1" s="206"/>
      <c r="I1" s="207" t="e">
        <f>#REF!+60</f>
        <v>#REF!</v>
      </c>
      <c r="J1" s="206"/>
    </row>
    <row r="2" spans="2:13" x14ac:dyDescent="0.35">
      <c r="B2" s="67"/>
      <c r="C2" s="67" t="s">
        <v>140</v>
      </c>
      <c r="D2" s="231"/>
      <c r="E2" s="231"/>
      <c r="F2" s="206"/>
      <c r="G2" s="206"/>
      <c r="H2" s="206"/>
      <c r="I2" s="207"/>
      <c r="J2" s="206"/>
    </row>
    <row r="3" spans="2:13" ht="15" thickBot="1" x14ac:dyDescent="0.4">
      <c r="B3" s="67"/>
      <c r="C3" s="67"/>
      <c r="D3" s="206"/>
      <c r="E3" s="206"/>
      <c r="F3" s="206"/>
      <c r="G3" s="206"/>
      <c r="H3" s="206"/>
      <c r="I3" s="207"/>
      <c r="J3" s="206"/>
    </row>
    <row r="4" spans="2:13" ht="15" thickBot="1" x14ac:dyDescent="0.4">
      <c r="B4" s="67"/>
      <c r="C4" s="67" t="s">
        <v>0</v>
      </c>
      <c r="D4" s="230">
        <v>6100000</v>
      </c>
      <c r="E4" s="206"/>
      <c r="F4" s="206"/>
      <c r="G4" s="206"/>
      <c r="H4" s="206"/>
      <c r="I4" s="206"/>
      <c r="J4" s="206"/>
    </row>
    <row r="5" spans="2:13" x14ac:dyDescent="0.35">
      <c r="B5" s="67"/>
      <c r="C5" s="67" t="s">
        <v>1</v>
      </c>
      <c r="D5" s="208" t="s">
        <v>2</v>
      </c>
      <c r="E5" s="111" t="str">
        <f>LOOKUP(D5,L7:L11,M7:M11)</f>
        <v>Construction Manager as Constructor</v>
      </c>
      <c r="F5" s="209"/>
      <c r="G5" s="209"/>
      <c r="H5" s="209"/>
      <c r="I5" s="206"/>
      <c r="J5" s="210"/>
    </row>
    <row r="6" spans="2:13" x14ac:dyDescent="0.35">
      <c r="B6" s="67"/>
      <c r="C6" s="67"/>
      <c r="D6" s="206"/>
      <c r="E6" s="206"/>
      <c r="F6" s="206"/>
      <c r="G6" s="206"/>
      <c r="H6" s="206"/>
      <c r="I6" s="206"/>
      <c r="J6" s="206"/>
    </row>
    <row r="7" spans="2:13" x14ac:dyDescent="0.35">
      <c r="C7" s="67"/>
      <c r="D7" s="249" t="s">
        <v>3</v>
      </c>
      <c r="E7" s="249"/>
      <c r="F7" s="250" t="s">
        <v>4</v>
      </c>
      <c r="G7" s="250"/>
      <c r="L7" s="110" t="s">
        <v>2</v>
      </c>
      <c r="M7" s="66" t="s">
        <v>5</v>
      </c>
    </row>
    <row r="8" spans="2:13" x14ac:dyDescent="0.35">
      <c r="C8" s="67" t="s">
        <v>6</v>
      </c>
      <c r="D8" s="251">
        <v>45792</v>
      </c>
      <c r="E8" s="251"/>
      <c r="F8" s="251">
        <v>46447</v>
      </c>
      <c r="G8" s="251"/>
      <c r="L8" s="174" t="s">
        <v>7</v>
      </c>
      <c r="M8" s="66" t="s">
        <v>8</v>
      </c>
    </row>
    <row r="9" spans="2:13" x14ac:dyDescent="0.35">
      <c r="C9" s="67" t="s">
        <v>9</v>
      </c>
      <c r="D9" s="251">
        <v>46419</v>
      </c>
      <c r="E9" s="251"/>
      <c r="F9" s="251">
        <v>46599</v>
      </c>
      <c r="G9" s="251"/>
      <c r="L9" s="174" t="s">
        <v>10</v>
      </c>
      <c r="M9" s="66" t="s">
        <v>11</v>
      </c>
    </row>
    <row r="10" spans="2:13" x14ac:dyDescent="0.35">
      <c r="C10" s="67"/>
      <c r="D10" s="218"/>
      <c r="E10" s="218"/>
      <c r="F10" s="218"/>
      <c r="G10" s="218"/>
      <c r="L10" s="174" t="s">
        <v>12</v>
      </c>
      <c r="M10" s="66" t="s">
        <v>13</v>
      </c>
    </row>
    <row r="11" spans="2:13" x14ac:dyDescent="0.35">
      <c r="E11" s="177" t="s">
        <v>14</v>
      </c>
      <c r="F11" s="68" t="s">
        <v>15</v>
      </c>
      <c r="G11" s="177" t="s">
        <v>16</v>
      </c>
      <c r="L11" s="174" t="s">
        <v>17</v>
      </c>
      <c r="M11" s="66" t="s">
        <v>18</v>
      </c>
    </row>
    <row r="12" spans="2:13" x14ac:dyDescent="0.35">
      <c r="C12" s="67" t="s">
        <v>19</v>
      </c>
      <c r="D12" s="211" t="s">
        <v>20</v>
      </c>
      <c r="E12" s="212">
        <f>G12/30</f>
        <v>20.9</v>
      </c>
      <c r="F12" s="69">
        <f>G12/7</f>
        <v>89.571428571428569</v>
      </c>
      <c r="G12" s="213">
        <f>D9-D8</f>
        <v>627</v>
      </c>
    </row>
    <row r="13" spans="2:13" x14ac:dyDescent="0.35">
      <c r="C13" s="177"/>
      <c r="D13" s="211" t="s">
        <v>4</v>
      </c>
      <c r="E13" s="212">
        <f>G13/30</f>
        <v>5.0666666666666664</v>
      </c>
      <c r="F13" s="69">
        <f>G13/7</f>
        <v>21.714285714285715</v>
      </c>
      <c r="G13" s="213">
        <f>F9-F8</f>
        <v>152</v>
      </c>
      <c r="J13" s="214"/>
    </row>
    <row r="14" spans="2:13" x14ac:dyDescent="0.35">
      <c r="C14" s="67"/>
      <c r="D14" s="246"/>
      <c r="E14" s="246"/>
      <c r="F14" s="70"/>
      <c r="J14" s="215"/>
    </row>
    <row r="15" spans="2:13" ht="21" customHeight="1" x14ac:dyDescent="0.35">
      <c r="C15" s="67" t="s">
        <v>21</v>
      </c>
      <c r="D15" s="247">
        <v>89235</v>
      </c>
      <c r="E15" s="247"/>
      <c r="F15" s="70" t="s">
        <v>22</v>
      </c>
      <c r="J15" s="215"/>
    </row>
    <row r="17" spans="2:10" ht="15" thickBot="1" x14ac:dyDescent="0.4">
      <c r="B17" s="65" t="s">
        <v>23</v>
      </c>
      <c r="C17" s="65"/>
      <c r="D17" s="65"/>
      <c r="E17" s="65"/>
      <c r="F17" s="70"/>
      <c r="G17" s="65"/>
      <c r="H17" s="65"/>
      <c r="I17" s="65"/>
      <c r="J17" s="65"/>
    </row>
    <row r="18" spans="2:10" x14ac:dyDescent="0.35">
      <c r="B18" s="65"/>
      <c r="C18" s="71"/>
      <c r="D18" s="72"/>
      <c r="E18" s="73"/>
      <c r="F18" s="74"/>
      <c r="G18" s="73" t="s">
        <v>24</v>
      </c>
      <c r="H18" s="73" t="s">
        <v>25</v>
      </c>
      <c r="I18" s="73" t="s">
        <v>26</v>
      </c>
      <c r="J18" s="75" t="s">
        <v>27</v>
      </c>
    </row>
    <row r="19" spans="2:10" ht="15" thickBot="1" x14ac:dyDescent="0.4">
      <c r="B19" s="65"/>
      <c r="C19" s="76" t="s">
        <v>28</v>
      </c>
      <c r="D19" s="77"/>
      <c r="E19" s="77"/>
      <c r="F19" s="78"/>
      <c r="G19" s="79" t="s">
        <v>27</v>
      </c>
      <c r="H19" s="79" t="s">
        <v>27</v>
      </c>
      <c r="I19" s="79" t="s">
        <v>27</v>
      </c>
      <c r="J19" s="80" t="s">
        <v>29</v>
      </c>
    </row>
    <row r="20" spans="2:10" x14ac:dyDescent="0.35">
      <c r="B20" s="65"/>
      <c r="C20" s="65" t="s">
        <v>30</v>
      </c>
      <c r="E20" s="65"/>
      <c r="F20" s="70"/>
      <c r="G20" s="82">
        <v>0</v>
      </c>
      <c r="H20" s="83">
        <f>'Staff Hours'!AT28</f>
        <v>400</v>
      </c>
      <c r="I20" s="82">
        <v>0</v>
      </c>
      <c r="J20" s="83">
        <f>SUM(G20:I20)</f>
        <v>400</v>
      </c>
    </row>
    <row r="21" spans="2:10" x14ac:dyDescent="0.35">
      <c r="B21" s="65"/>
      <c r="C21" s="65" t="s">
        <v>31</v>
      </c>
      <c r="D21" s="81"/>
      <c r="E21" s="65"/>
      <c r="F21" s="70"/>
      <c r="G21" s="224">
        <v>0</v>
      </c>
      <c r="H21" s="82"/>
      <c r="I21" s="83">
        <v>0</v>
      </c>
      <c r="J21" s="83">
        <f>SUM(G21:I21)</f>
        <v>0</v>
      </c>
    </row>
    <row r="22" spans="2:10" x14ac:dyDescent="0.35">
      <c r="B22" s="65"/>
      <c r="C22" s="65" t="s">
        <v>32</v>
      </c>
      <c r="D22" s="81"/>
      <c r="E22" s="65"/>
      <c r="F22" s="70"/>
      <c r="G22" s="82">
        <v>0</v>
      </c>
      <c r="H22" s="83">
        <f>'Staff Hours'!AT56</f>
        <v>400</v>
      </c>
      <c r="I22" s="82">
        <v>0</v>
      </c>
      <c r="J22" s="83">
        <f t="shared" ref="J22:J24" si="0">SUM(G22:I22)</f>
        <v>400</v>
      </c>
    </row>
    <row r="23" spans="2:10" x14ac:dyDescent="0.35">
      <c r="B23" s="65"/>
      <c r="C23" s="65" t="s">
        <v>33</v>
      </c>
      <c r="D23" s="81"/>
      <c r="E23" s="65"/>
      <c r="F23" s="70"/>
      <c r="G23" s="83">
        <f>'Construction Support'!G56</f>
        <v>240</v>
      </c>
      <c r="H23" s="83">
        <f>'Construction Support'!H56</f>
        <v>0</v>
      </c>
      <c r="I23" s="83">
        <f>'Construction Support'!I56</f>
        <v>0</v>
      </c>
      <c r="J23" s="83">
        <f t="shared" si="0"/>
        <v>240</v>
      </c>
    </row>
    <row r="24" spans="2:10" x14ac:dyDescent="0.35">
      <c r="B24" s="65"/>
      <c r="C24" s="65" t="s">
        <v>34</v>
      </c>
      <c r="D24" s="81"/>
      <c r="E24" s="65"/>
      <c r="F24" s="70"/>
      <c r="G24" s="83">
        <f>'Construction Support'!G68</f>
        <v>10</v>
      </c>
      <c r="H24" s="83">
        <f>'Construction Support'!H68</f>
        <v>0</v>
      </c>
      <c r="I24" s="83">
        <f>'Construction Support'!I68</f>
        <v>0</v>
      </c>
      <c r="J24" s="83">
        <f t="shared" si="0"/>
        <v>10</v>
      </c>
    </row>
    <row r="25" spans="2:10" ht="15" thickBot="1" x14ac:dyDescent="0.4">
      <c r="B25" s="65"/>
      <c r="C25" s="65"/>
      <c r="D25" s="65"/>
      <c r="E25" s="65"/>
      <c r="F25" s="70"/>
      <c r="G25" s="83"/>
      <c r="H25" s="83"/>
      <c r="I25" s="83"/>
      <c r="J25" s="83"/>
    </row>
    <row r="26" spans="2:10" ht="15" thickBot="1" x14ac:dyDescent="0.4">
      <c r="B26" s="65"/>
      <c r="C26" s="84" t="s">
        <v>35</v>
      </c>
      <c r="D26" s="85"/>
      <c r="E26" s="85"/>
      <c r="F26" s="86"/>
      <c r="G26" s="87">
        <f>SUM(G20:G25)</f>
        <v>250</v>
      </c>
      <c r="H26" s="87">
        <f>SUM(H20:H25)</f>
        <v>800</v>
      </c>
      <c r="I26" s="87">
        <f>SUM(I20:I25)</f>
        <v>0</v>
      </c>
      <c r="J26" s="88">
        <f>SUM(J20:J25)</f>
        <v>1050</v>
      </c>
    </row>
    <row r="27" spans="2:10" x14ac:dyDescent="0.35">
      <c r="G27" s="89"/>
      <c r="H27" s="89"/>
      <c r="I27" s="89"/>
      <c r="J27" s="89"/>
    </row>
    <row r="28" spans="2:10" x14ac:dyDescent="0.35">
      <c r="G28" s="89"/>
      <c r="H28" s="89"/>
      <c r="I28" s="90" t="s">
        <v>36</v>
      </c>
      <c r="J28" s="91">
        <f>IF(D4&gt;0,J26/D4,"N/A")</f>
        <v>1.7213114754098362E-4</v>
      </c>
    </row>
    <row r="29" spans="2:10" x14ac:dyDescent="0.35">
      <c r="G29" s="89"/>
      <c r="H29" s="89"/>
      <c r="I29" s="69" t="s">
        <v>37</v>
      </c>
      <c r="J29" s="232"/>
    </row>
    <row r="30" spans="2:10" x14ac:dyDescent="0.35">
      <c r="G30" s="89"/>
      <c r="H30" s="89"/>
      <c r="I30" s="69"/>
      <c r="J30" s="244"/>
    </row>
    <row r="31" spans="2:10" x14ac:dyDescent="0.35">
      <c r="B31" s="92"/>
      <c r="C31" s="238" t="s">
        <v>149</v>
      </c>
      <c r="D31" s="243">
        <v>0</v>
      </c>
      <c r="E31" s="239" t="s">
        <v>141</v>
      </c>
      <c r="F31" s="240"/>
      <c r="G31" s="241"/>
      <c r="H31" s="242"/>
      <c r="I31" s="67"/>
      <c r="J31" s="93"/>
    </row>
    <row r="32" spans="2:10" x14ac:dyDescent="0.35">
      <c r="B32" s="92"/>
      <c r="I32" s="67" t="s">
        <v>38</v>
      </c>
      <c r="J32" s="94">
        <f>'Staff Cashflow'!AD29</f>
        <v>40</v>
      </c>
    </row>
    <row r="33" spans="1:11" x14ac:dyDescent="0.35">
      <c r="B33" s="92"/>
      <c r="I33" s="67" t="s">
        <v>39</v>
      </c>
      <c r="J33" s="94">
        <f>'Staff Cashflow'!AD57</f>
        <v>40</v>
      </c>
    </row>
    <row r="34" spans="1:11" ht="15" thickBot="1" x14ac:dyDescent="0.4">
      <c r="B34" s="92"/>
      <c r="I34" s="67"/>
      <c r="J34" s="93"/>
    </row>
    <row r="35" spans="1:11" x14ac:dyDescent="0.35">
      <c r="C35" s="95"/>
      <c r="D35" s="96"/>
      <c r="E35" s="96"/>
      <c r="F35" s="97"/>
      <c r="G35" s="96"/>
      <c r="H35" s="96"/>
      <c r="I35" s="98" t="s">
        <v>40</v>
      </c>
      <c r="J35" s="99">
        <f>SUM(J28:J31)</f>
        <v>1.7213114754098362E-4</v>
      </c>
    </row>
    <row r="36" spans="1:11" ht="15" thickBot="1" x14ac:dyDescent="0.4">
      <c r="C36" s="100"/>
      <c r="D36" s="101"/>
      <c r="E36" s="101"/>
      <c r="F36" s="102"/>
      <c r="G36" s="101"/>
      <c r="H36" s="101"/>
      <c r="I36" s="103" t="s">
        <v>41</v>
      </c>
      <c r="J36" s="104">
        <f>J35*D4</f>
        <v>1050</v>
      </c>
    </row>
    <row r="38" spans="1:11" x14ac:dyDescent="0.35">
      <c r="B38" s="219" t="s">
        <v>42</v>
      </c>
      <c r="C38" s="106"/>
      <c r="D38" s="106"/>
      <c r="E38" s="106"/>
      <c r="F38" s="107"/>
      <c r="G38" s="106"/>
      <c r="H38" s="106"/>
      <c r="I38" s="106"/>
      <c r="J38" s="106"/>
    </row>
    <row r="39" spans="1:11" ht="103.9" customHeight="1" x14ac:dyDescent="0.35">
      <c r="B39" s="105"/>
      <c r="C39" s="248" t="s">
        <v>143</v>
      </c>
      <c r="D39" s="248"/>
      <c r="E39" s="248"/>
      <c r="F39" s="248"/>
      <c r="G39" s="248"/>
      <c r="H39" s="248"/>
      <c r="I39" s="248"/>
      <c r="J39" s="248"/>
    </row>
    <row r="40" spans="1:11" x14ac:dyDescent="0.35">
      <c r="B40" s="108"/>
      <c r="C40" s="108"/>
      <c r="D40" s="108"/>
      <c r="E40" s="108"/>
      <c r="F40" s="109"/>
      <c r="G40" s="108"/>
      <c r="H40" s="108"/>
      <c r="I40" s="108"/>
      <c r="J40" s="108"/>
    </row>
    <row r="41" spans="1:11" x14ac:dyDescent="0.35">
      <c r="B41" s="108"/>
      <c r="C41" s="108"/>
      <c r="D41" s="108"/>
      <c r="E41" s="108"/>
      <c r="F41" s="109"/>
      <c r="G41" s="108"/>
      <c r="H41" s="108"/>
      <c r="I41" s="108"/>
      <c r="J41" s="108"/>
    </row>
    <row r="42" spans="1:11" ht="21" customHeight="1" x14ac:dyDescent="0.35">
      <c r="B42" s="108"/>
      <c r="C42" s="108"/>
      <c r="D42" s="108"/>
      <c r="E42" s="108"/>
      <c r="F42" s="109"/>
      <c r="G42" s="108"/>
      <c r="H42" s="108"/>
      <c r="I42" s="108"/>
      <c r="J42" s="108"/>
    </row>
    <row r="43" spans="1:11" x14ac:dyDescent="0.35">
      <c r="B43" s="108"/>
      <c r="C43" s="108"/>
      <c r="D43" s="108"/>
      <c r="E43" s="108"/>
      <c r="F43" s="109"/>
      <c r="G43" s="108"/>
      <c r="H43" s="108"/>
      <c r="I43" s="108"/>
      <c r="J43" s="108"/>
    </row>
    <row r="44" spans="1:11" x14ac:dyDescent="0.35">
      <c r="B44" s="108"/>
      <c r="C44" s="108"/>
      <c r="D44" s="108"/>
      <c r="E44" s="108"/>
      <c r="F44" s="109"/>
      <c r="G44" s="108"/>
      <c r="H44" s="108"/>
      <c r="I44" s="108"/>
      <c r="J44" s="108"/>
    </row>
    <row r="45" spans="1:11" x14ac:dyDescent="0.35">
      <c r="B45" s="108"/>
      <c r="C45" s="108"/>
      <c r="D45" s="108"/>
      <c r="E45" s="108"/>
      <c r="F45" s="109"/>
      <c r="G45" s="108"/>
      <c r="H45" s="108"/>
      <c r="I45" s="108"/>
      <c r="J45" s="108"/>
    </row>
    <row r="46" spans="1:11" x14ac:dyDescent="0.35">
      <c r="B46" s="108"/>
      <c r="C46" s="108"/>
      <c r="D46" s="108"/>
      <c r="E46" s="108"/>
      <c r="F46" s="109"/>
      <c r="G46" s="108"/>
      <c r="H46" s="108"/>
      <c r="I46" s="108"/>
      <c r="J46" s="108"/>
    </row>
    <row r="47" spans="1:11" ht="18" customHeight="1" x14ac:dyDescent="0.35">
      <c r="B47" s="108"/>
      <c r="C47" s="108"/>
      <c r="D47" s="108"/>
      <c r="E47" s="108"/>
      <c r="F47" s="109"/>
      <c r="G47" s="108"/>
      <c r="H47" s="108"/>
      <c r="I47" s="108"/>
      <c r="J47" s="108"/>
    </row>
    <row r="48" spans="1:11" s="221" customFormat="1" ht="18" customHeight="1" x14ac:dyDescent="0.35">
      <c r="A48" s="66"/>
      <c r="B48" s="108"/>
      <c r="C48" s="108"/>
      <c r="D48" s="108"/>
      <c r="E48" s="108"/>
      <c r="F48" s="109"/>
      <c r="G48" s="108"/>
      <c r="H48" s="108"/>
      <c r="I48" s="108"/>
      <c r="J48" s="108"/>
      <c r="K48" s="66"/>
    </row>
    <row r="49" spans="2:10" ht="18" customHeight="1" x14ac:dyDescent="0.35">
      <c r="B49" s="108"/>
      <c r="C49" s="108"/>
      <c r="D49" s="108"/>
      <c r="E49" s="108"/>
      <c r="F49" s="108"/>
      <c r="G49" s="108"/>
      <c r="H49" s="108"/>
      <c r="I49" s="108"/>
      <c r="J49" s="108"/>
    </row>
    <row r="50" spans="2:10" ht="18" customHeight="1" x14ac:dyDescent="0.35">
      <c r="B50" s="108"/>
      <c r="C50" s="108"/>
      <c r="D50" s="108"/>
      <c r="E50" s="108"/>
      <c r="F50" s="109"/>
      <c r="G50" s="108"/>
      <c r="H50" s="108"/>
      <c r="I50" s="108"/>
      <c r="J50" s="108"/>
    </row>
    <row r="51" spans="2:10" ht="18" customHeight="1" x14ac:dyDescent="0.35">
      <c r="B51" s="108"/>
      <c r="C51" s="108"/>
      <c r="D51" s="108"/>
      <c r="E51" s="108"/>
      <c r="F51" s="109"/>
      <c r="G51" s="108"/>
      <c r="H51" s="108"/>
      <c r="I51" s="108"/>
      <c r="J51" s="108"/>
    </row>
    <row r="52" spans="2:10" x14ac:dyDescent="0.35">
      <c r="B52" s="108"/>
      <c r="C52" s="108"/>
      <c r="D52" s="108"/>
      <c r="E52" s="108"/>
      <c r="F52" s="109"/>
      <c r="G52" s="108"/>
      <c r="H52" s="108"/>
      <c r="I52" s="108"/>
      <c r="J52" s="108"/>
    </row>
    <row r="53" spans="2:10" ht="15" customHeight="1" x14ac:dyDescent="0.35">
      <c r="B53" s="108"/>
      <c r="C53" s="108"/>
      <c r="D53" s="108"/>
      <c r="E53" s="108"/>
      <c r="F53" s="109"/>
      <c r="G53" s="108"/>
      <c r="H53" s="108"/>
      <c r="I53" s="108"/>
      <c r="J53" s="108"/>
    </row>
    <row r="54" spans="2:10" x14ac:dyDescent="0.35">
      <c r="B54" s="108"/>
      <c r="C54" s="108"/>
      <c r="D54" s="108"/>
      <c r="E54" s="108"/>
      <c r="F54" s="109"/>
      <c r="G54" s="108"/>
      <c r="H54" s="108"/>
      <c r="I54" s="108"/>
      <c r="J54" s="108"/>
    </row>
    <row r="55" spans="2:10" ht="15" customHeight="1" x14ac:dyDescent="0.35">
      <c r="B55" s="108"/>
      <c r="C55" s="108"/>
      <c r="D55" s="108"/>
      <c r="E55" s="108"/>
      <c r="F55" s="109"/>
      <c r="G55" s="108"/>
      <c r="H55" s="108"/>
      <c r="I55" s="108"/>
      <c r="J55" s="108"/>
    </row>
    <row r="56" spans="2:10" ht="15.75" customHeight="1" x14ac:dyDescent="0.35">
      <c r="B56" s="108"/>
      <c r="C56" s="108"/>
      <c r="D56" s="108"/>
      <c r="E56" s="108"/>
      <c r="F56" s="109"/>
      <c r="G56" s="108"/>
      <c r="H56" s="108"/>
      <c r="I56" s="108"/>
      <c r="J56" s="108"/>
    </row>
    <row r="57" spans="2:10" x14ac:dyDescent="0.35">
      <c r="B57" s="108"/>
      <c r="C57" s="108"/>
      <c r="D57" s="108"/>
      <c r="E57" s="108"/>
      <c r="F57" s="109"/>
      <c r="G57" s="108"/>
      <c r="H57" s="108"/>
      <c r="I57" s="108"/>
      <c r="J57" s="108"/>
    </row>
    <row r="58" spans="2:10" x14ac:dyDescent="0.35">
      <c r="B58" s="108"/>
      <c r="C58" s="108"/>
      <c r="D58" s="108"/>
      <c r="E58" s="108"/>
      <c r="F58" s="109"/>
      <c r="G58" s="108"/>
      <c r="H58" s="108"/>
      <c r="I58" s="108"/>
      <c r="J58" s="108"/>
    </row>
    <row r="59" spans="2:10" x14ac:dyDescent="0.35">
      <c r="B59" s="108"/>
      <c r="C59" s="108"/>
      <c r="D59" s="108"/>
      <c r="E59" s="108"/>
      <c r="F59" s="109"/>
      <c r="G59" s="108"/>
      <c r="H59" s="108"/>
      <c r="I59" s="108"/>
      <c r="J59" s="108"/>
    </row>
    <row r="60" spans="2:10" x14ac:dyDescent="0.35">
      <c r="B60" s="108"/>
      <c r="C60" s="108"/>
      <c r="D60" s="108"/>
      <c r="E60" s="108"/>
      <c r="F60" s="109"/>
      <c r="G60" s="108"/>
      <c r="H60" s="108"/>
      <c r="I60" s="108"/>
      <c r="J60" s="108"/>
    </row>
    <row r="61" spans="2:10" ht="15" customHeight="1" x14ac:dyDescent="0.35">
      <c r="B61" s="108"/>
      <c r="C61" s="108"/>
      <c r="D61" s="108"/>
      <c r="E61" s="108"/>
      <c r="F61" s="109"/>
      <c r="G61" s="108"/>
      <c r="H61" s="108"/>
      <c r="I61" s="108"/>
      <c r="J61" s="108"/>
    </row>
    <row r="62" spans="2:10" ht="15" customHeight="1" x14ac:dyDescent="0.35">
      <c r="B62" s="108"/>
      <c r="C62" s="108"/>
      <c r="D62" s="108"/>
      <c r="E62" s="108"/>
      <c r="F62" s="109"/>
      <c r="G62" s="108"/>
      <c r="H62" s="108"/>
      <c r="I62" s="108"/>
      <c r="J62" s="108"/>
    </row>
    <row r="63" spans="2:10" x14ac:dyDescent="0.35">
      <c r="B63" s="108"/>
      <c r="C63" s="108"/>
      <c r="D63" s="108"/>
      <c r="E63" s="108"/>
      <c r="F63" s="109"/>
      <c r="G63" s="108"/>
      <c r="H63" s="108"/>
      <c r="I63" s="108"/>
      <c r="J63" s="108"/>
    </row>
    <row r="64" spans="2:10" x14ac:dyDescent="0.35">
      <c r="B64" s="108"/>
      <c r="C64" s="108"/>
      <c r="D64" s="108"/>
      <c r="E64" s="108"/>
      <c r="F64" s="109"/>
      <c r="G64" s="108"/>
      <c r="H64" s="108"/>
      <c r="I64" s="108"/>
      <c r="J64" s="108"/>
    </row>
    <row r="65" spans="2:10" ht="86.5" customHeight="1" x14ac:dyDescent="0.35">
      <c r="B65" s="108"/>
      <c r="C65" s="108"/>
      <c r="D65" s="108"/>
      <c r="E65" s="108"/>
      <c r="F65" s="109"/>
      <c r="G65" s="108"/>
      <c r="H65" s="108"/>
      <c r="I65" s="108"/>
      <c r="J65" s="108"/>
    </row>
    <row r="66" spans="2:10" x14ac:dyDescent="0.35">
      <c r="B66" s="108"/>
      <c r="C66" s="108"/>
      <c r="D66" s="108"/>
      <c r="E66" s="108"/>
      <c r="F66" s="109"/>
      <c r="G66" s="108"/>
      <c r="H66" s="108"/>
      <c r="I66" s="108"/>
      <c r="J66" s="108"/>
    </row>
    <row r="67" spans="2:10" x14ac:dyDescent="0.35">
      <c r="B67" s="108"/>
      <c r="C67" s="108"/>
      <c r="D67" s="108"/>
      <c r="E67" s="108"/>
      <c r="F67" s="109"/>
      <c r="G67" s="108"/>
      <c r="H67" s="108"/>
      <c r="I67" s="108"/>
      <c r="J67" s="108"/>
    </row>
    <row r="68" spans="2:10" x14ac:dyDescent="0.35">
      <c r="B68" s="108"/>
      <c r="C68" s="108"/>
      <c r="D68" s="108"/>
      <c r="E68" s="108"/>
      <c r="F68" s="109"/>
      <c r="G68" s="108"/>
      <c r="H68" s="108"/>
      <c r="I68" s="108"/>
      <c r="J68" s="108"/>
    </row>
    <row r="69" spans="2:10" x14ac:dyDescent="0.35">
      <c r="B69" s="108"/>
      <c r="C69" s="108"/>
      <c r="D69" s="108"/>
      <c r="E69" s="108"/>
      <c r="F69" s="109"/>
      <c r="G69" s="108"/>
      <c r="H69" s="108"/>
      <c r="I69" s="108"/>
      <c r="J69" s="108"/>
    </row>
    <row r="70" spans="2:10" x14ac:dyDescent="0.35">
      <c r="B70" s="108"/>
      <c r="C70" s="108"/>
      <c r="D70" s="108"/>
      <c r="E70" s="108"/>
      <c r="F70" s="109"/>
      <c r="G70" s="108"/>
      <c r="H70" s="108"/>
      <c r="I70" s="108"/>
      <c r="J70" s="108"/>
    </row>
    <row r="71" spans="2:10" x14ac:dyDescent="0.35">
      <c r="B71" s="108"/>
      <c r="C71" s="108"/>
      <c r="D71" s="108"/>
      <c r="E71" s="108"/>
      <c r="F71" s="109"/>
      <c r="G71" s="108"/>
      <c r="H71" s="108"/>
      <c r="I71" s="108"/>
      <c r="J71" s="108"/>
    </row>
    <row r="72" spans="2:10" x14ac:dyDescent="0.35">
      <c r="B72" s="108"/>
      <c r="C72" s="108"/>
      <c r="D72" s="108"/>
      <c r="E72" s="108"/>
      <c r="F72" s="109"/>
      <c r="G72" s="108"/>
      <c r="H72" s="108"/>
      <c r="I72" s="108"/>
      <c r="J72" s="108"/>
    </row>
    <row r="73" spans="2:10" x14ac:dyDescent="0.35">
      <c r="B73" s="108"/>
      <c r="C73" s="108"/>
      <c r="D73" s="108"/>
      <c r="E73" s="108"/>
      <c r="F73" s="109"/>
      <c r="G73" s="108"/>
      <c r="H73" s="108"/>
      <c r="I73" s="108"/>
      <c r="J73" s="108"/>
    </row>
    <row r="74" spans="2:10" x14ac:dyDescent="0.35">
      <c r="B74" s="108"/>
      <c r="C74" s="108"/>
      <c r="D74" s="108"/>
      <c r="E74" s="108"/>
      <c r="F74" s="109"/>
      <c r="G74" s="108"/>
      <c r="H74" s="108"/>
      <c r="I74" s="108"/>
      <c r="J74" s="108"/>
    </row>
    <row r="75" spans="2:10" x14ac:dyDescent="0.35">
      <c r="B75" s="108"/>
      <c r="C75" s="108"/>
      <c r="D75" s="108"/>
      <c r="E75" s="108"/>
      <c r="F75" s="109"/>
      <c r="G75" s="108"/>
      <c r="H75" s="108"/>
      <c r="I75" s="108"/>
      <c r="J75" s="108"/>
    </row>
    <row r="76" spans="2:10" x14ac:dyDescent="0.35">
      <c r="B76" s="108"/>
      <c r="C76" s="108"/>
      <c r="D76" s="108"/>
      <c r="E76" s="108"/>
      <c r="F76" s="109"/>
      <c r="G76" s="108"/>
      <c r="H76" s="108"/>
      <c r="I76" s="108"/>
      <c r="J76" s="108"/>
    </row>
    <row r="77" spans="2:10" x14ac:dyDescent="0.35">
      <c r="B77" s="108"/>
      <c r="C77" s="108"/>
      <c r="D77" s="108"/>
      <c r="E77" s="108"/>
      <c r="F77" s="109"/>
      <c r="G77" s="108"/>
      <c r="H77" s="108"/>
      <c r="I77" s="108"/>
      <c r="J77" s="108"/>
    </row>
    <row r="78" spans="2:10" x14ac:dyDescent="0.35">
      <c r="B78" s="108"/>
      <c r="C78" s="108"/>
      <c r="D78" s="108"/>
      <c r="E78" s="108"/>
      <c r="F78" s="109"/>
      <c r="G78" s="108"/>
      <c r="H78" s="108"/>
      <c r="I78" s="108"/>
      <c r="J78" s="108"/>
    </row>
    <row r="79" spans="2:10" x14ac:dyDescent="0.35">
      <c r="B79" s="108"/>
      <c r="C79" s="108"/>
      <c r="D79" s="108"/>
      <c r="E79" s="108"/>
      <c r="F79" s="109"/>
      <c r="G79" s="108"/>
      <c r="H79" s="108"/>
      <c r="I79" s="108"/>
      <c r="J79" s="108"/>
    </row>
    <row r="80" spans="2:10" x14ac:dyDescent="0.35">
      <c r="B80" s="108"/>
      <c r="C80" s="108"/>
      <c r="D80" s="108"/>
      <c r="E80" s="108"/>
      <c r="F80" s="109"/>
      <c r="G80" s="108"/>
      <c r="H80" s="108"/>
      <c r="I80" s="108"/>
      <c r="J80" s="108"/>
    </row>
    <row r="81" spans="2:10" x14ac:dyDescent="0.35">
      <c r="B81" s="108"/>
      <c r="C81" s="108"/>
      <c r="D81" s="108"/>
      <c r="E81" s="108"/>
      <c r="F81" s="109"/>
      <c r="G81" s="108"/>
      <c r="H81" s="108"/>
      <c r="I81" s="108"/>
      <c r="J81" s="108"/>
    </row>
    <row r="82" spans="2:10" x14ac:dyDescent="0.35">
      <c r="B82" s="108"/>
      <c r="C82" s="108"/>
      <c r="D82" s="108"/>
      <c r="E82" s="108"/>
      <c r="F82" s="109"/>
      <c r="G82" s="108"/>
      <c r="H82" s="108"/>
      <c r="I82" s="108"/>
      <c r="J82" s="108"/>
    </row>
    <row r="83" spans="2:10" x14ac:dyDescent="0.35">
      <c r="B83" s="108"/>
      <c r="C83" s="108"/>
      <c r="D83" s="108"/>
      <c r="E83" s="108"/>
      <c r="F83" s="109"/>
      <c r="G83" s="108"/>
      <c r="H83" s="108"/>
      <c r="I83" s="108"/>
      <c r="J83" s="108"/>
    </row>
  </sheetData>
  <mergeCells count="9">
    <mergeCell ref="D14:E14"/>
    <mergeCell ref="D15:E15"/>
    <mergeCell ref="C39:J39"/>
    <mergeCell ref="D7:E7"/>
    <mergeCell ref="F7:G7"/>
    <mergeCell ref="D8:E8"/>
    <mergeCell ref="F8:G8"/>
    <mergeCell ref="D9:E9"/>
    <mergeCell ref="F9:G9"/>
  </mergeCells>
  <phoneticPr fontId="3" type="noConversion"/>
  <dataValidations count="1">
    <dataValidation type="list" allowBlank="1" showInputMessage="1" showErrorMessage="1" sqref="D5" xr:uid="{00000000-0002-0000-0000-000000000000}">
      <formula1>$L$7:$L$11</formula1>
    </dataValidation>
  </dataValidations>
  <pageMargins left="0.5" right="0.5" top="1.43055555555556" bottom="0.5" header="0.5" footer="0.25"/>
  <pageSetup scale="74" fitToHeight="0" orientation="portrait" r:id="rId1"/>
  <headerFooter alignWithMargins="0">
    <oddHeader xml:space="preserve">&amp;CGRAND RAPIDS PUBLIC SCHOOLS
REQUEST FOR PROPOSAL (RFP) – CONSTRUCTION MANAGEMENT SERVICES
COST WORKBOOK
</oddHeader>
    <oddFooter>&amp;L&amp;"Helvetica,Regular"&amp;8File Name = &amp;F/&amp;A
Run Date = &amp;D&amp;C&amp;"Helvetica,Regular"&amp;8&amp;P of &amp;N&amp;R&amp;"Helvetica,Regular"&amp;8Intellectual Property of
Plante Moran Realpoint, LLC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56"/>
  <sheetViews>
    <sheetView view="pageLayout" topLeftCell="AB1" zoomScale="110" zoomScaleNormal="100" zoomScalePageLayoutView="110" workbookViewId="0">
      <selection activeCell="AT28" sqref="AT28"/>
    </sheetView>
  </sheetViews>
  <sheetFormatPr defaultColWidth="9.1796875" defaultRowHeight="10.5" x14ac:dyDescent="0.25"/>
  <cols>
    <col min="1" max="1" width="16.7265625" style="2" customWidth="1"/>
    <col min="2" max="2" width="11.7265625" style="2" customWidth="1"/>
    <col min="3" max="3" width="9.7265625" style="11" customWidth="1"/>
    <col min="4" max="4" width="1.7265625" style="2" customWidth="1"/>
    <col min="5" max="44" width="6.7265625" style="2" customWidth="1"/>
    <col min="45" max="45" width="9.1796875" style="13"/>
    <col min="46" max="46" width="12.7265625" style="2" customWidth="1"/>
    <col min="47" max="16384" width="9.1796875" style="2"/>
  </cols>
  <sheetData>
    <row r="1" spans="1:46" x14ac:dyDescent="0.25">
      <c r="C1" s="10"/>
      <c r="E1" s="10"/>
      <c r="L1" s="1"/>
      <c r="M1" s="6"/>
      <c r="N1" s="6"/>
      <c r="O1" s="6"/>
      <c r="P1" s="1"/>
      <c r="Q1" s="6"/>
      <c r="R1" s="6"/>
      <c r="S1" s="6"/>
      <c r="T1" s="6"/>
      <c r="U1" s="1"/>
      <c r="V1" s="6"/>
      <c r="W1" s="6"/>
      <c r="X1" s="6"/>
      <c r="Y1" s="6"/>
      <c r="Z1" s="1"/>
      <c r="AA1" s="6"/>
      <c r="AB1" s="6"/>
      <c r="AC1" s="6"/>
      <c r="AD1" s="6"/>
      <c r="AE1" s="6"/>
      <c r="AF1" s="6"/>
      <c r="AG1" s="6"/>
      <c r="AH1" s="6"/>
      <c r="AI1" s="6"/>
      <c r="AJ1" s="6"/>
      <c r="AK1" s="6"/>
      <c r="AL1" s="6"/>
      <c r="AM1" s="6"/>
      <c r="AN1" s="6"/>
      <c r="AO1" s="6"/>
      <c r="AP1" s="6"/>
      <c r="AQ1" s="6"/>
      <c r="AR1" s="6"/>
      <c r="AS1" s="7"/>
    </row>
    <row r="2" spans="1:46" ht="14.5" x14ac:dyDescent="0.35">
      <c r="A2" s="67" t="s">
        <v>140</v>
      </c>
      <c r="B2" s="225">
        <f>Summary!D2</f>
        <v>0</v>
      </c>
      <c r="C2" s="10"/>
      <c r="E2" s="10"/>
      <c r="L2" s="1"/>
      <c r="M2" s="6"/>
      <c r="N2" s="6"/>
      <c r="O2" s="6"/>
      <c r="P2" s="1"/>
      <c r="Q2" s="6"/>
      <c r="R2" s="6"/>
      <c r="S2" s="6"/>
      <c r="T2" s="6"/>
      <c r="U2" s="1"/>
      <c r="V2" s="6"/>
      <c r="W2" s="6"/>
      <c r="X2" s="6"/>
      <c r="Y2" s="6"/>
      <c r="Z2" s="1"/>
      <c r="AA2" s="6"/>
      <c r="AB2" s="6"/>
      <c r="AC2" s="6"/>
      <c r="AD2" s="6"/>
      <c r="AE2" s="6"/>
      <c r="AF2" s="6"/>
      <c r="AG2" s="6"/>
      <c r="AH2" s="6"/>
      <c r="AI2" s="6"/>
      <c r="AJ2" s="6"/>
      <c r="AK2" s="6"/>
      <c r="AL2" s="6"/>
      <c r="AM2" s="6"/>
      <c r="AN2" s="6"/>
      <c r="AO2" s="6"/>
      <c r="AP2" s="6"/>
      <c r="AQ2" s="6"/>
      <c r="AR2" s="6"/>
      <c r="AS2" s="7"/>
    </row>
    <row r="3" spans="1:46" x14ac:dyDescent="0.25">
      <c r="C3" s="10"/>
      <c r="E3" s="234" t="s">
        <v>139</v>
      </c>
      <c r="F3" s="235"/>
      <c r="G3" s="235"/>
      <c r="H3" s="235"/>
      <c r="I3" s="235"/>
      <c r="J3" s="235"/>
      <c r="K3" s="235"/>
      <c r="L3" s="236"/>
      <c r="M3" s="237"/>
      <c r="N3" s="237"/>
      <c r="O3" s="6"/>
      <c r="P3" s="1"/>
      <c r="Q3" s="6"/>
      <c r="R3" s="6"/>
      <c r="S3" s="6"/>
      <c r="T3" s="6"/>
      <c r="U3" s="1"/>
      <c r="V3" s="6"/>
      <c r="W3" s="6"/>
      <c r="X3" s="6"/>
      <c r="Y3" s="6"/>
      <c r="Z3" s="1"/>
      <c r="AA3" s="6"/>
      <c r="AB3" s="6"/>
      <c r="AC3" s="6"/>
      <c r="AD3" s="6"/>
      <c r="AE3" s="6"/>
      <c r="AF3" s="6"/>
      <c r="AG3" s="6"/>
      <c r="AH3" s="6"/>
      <c r="AI3" s="6"/>
      <c r="AJ3" s="6"/>
      <c r="AK3" s="6"/>
      <c r="AL3" s="6"/>
      <c r="AM3" s="6"/>
      <c r="AN3" s="6"/>
      <c r="AO3" s="6"/>
      <c r="AP3" s="6"/>
      <c r="AQ3" s="6"/>
      <c r="AR3" s="6"/>
      <c r="AS3" s="7"/>
    </row>
    <row r="4" spans="1:46" ht="18.5" x14ac:dyDescent="0.65">
      <c r="E4" s="256" t="s">
        <v>43</v>
      </c>
      <c r="F4" s="256"/>
      <c r="G4" s="256"/>
      <c r="H4" s="256"/>
      <c r="I4" s="256"/>
      <c r="J4" s="256"/>
      <c r="K4" s="1"/>
      <c r="L4" s="6"/>
      <c r="M4" s="6"/>
      <c r="N4" s="6"/>
      <c r="O4" s="6"/>
      <c r="P4" s="1"/>
      <c r="Q4" s="6"/>
      <c r="R4" s="6"/>
      <c r="S4" s="6"/>
      <c r="T4" s="6"/>
      <c r="U4" s="1"/>
      <c r="V4" s="6"/>
      <c r="W4" s="6"/>
      <c r="X4" s="6"/>
      <c r="Y4" s="6"/>
      <c r="Z4" s="1"/>
      <c r="AA4" s="6"/>
      <c r="AB4" s="6"/>
      <c r="AC4" s="6"/>
      <c r="AD4" s="6"/>
      <c r="AE4" s="6"/>
      <c r="AF4" s="6"/>
      <c r="AG4" s="6"/>
      <c r="AH4" s="6"/>
      <c r="AI4" s="6"/>
      <c r="AJ4" s="6"/>
      <c r="AK4" s="6"/>
      <c r="AL4" s="6"/>
      <c r="AM4" s="6"/>
      <c r="AN4" s="6"/>
      <c r="AO4" s="6"/>
      <c r="AP4" s="6"/>
      <c r="AQ4" s="6"/>
      <c r="AR4" s="6"/>
      <c r="AS4" s="7"/>
    </row>
    <row r="5" spans="1:46" x14ac:dyDescent="0.25">
      <c r="B5" s="9" t="s">
        <v>44</v>
      </c>
      <c r="E5" s="12">
        <v>1</v>
      </c>
      <c r="F5" s="12">
        <f>E5+1</f>
        <v>2</v>
      </c>
      <c r="G5" s="12">
        <f>F5+1</f>
        <v>3</v>
      </c>
      <c r="H5" s="12">
        <f t="shared" ref="H5:N5" si="0">G5+1</f>
        <v>4</v>
      </c>
      <c r="I5" s="12">
        <f t="shared" si="0"/>
        <v>5</v>
      </c>
      <c r="J5" s="12">
        <f t="shared" si="0"/>
        <v>6</v>
      </c>
      <c r="K5" s="12">
        <f t="shared" si="0"/>
        <v>7</v>
      </c>
      <c r="L5" s="12">
        <f t="shared" si="0"/>
        <v>8</v>
      </c>
      <c r="M5" s="12">
        <f t="shared" si="0"/>
        <v>9</v>
      </c>
      <c r="N5" s="12">
        <f t="shared" si="0"/>
        <v>10</v>
      </c>
      <c r="O5" s="12">
        <f>N5+1</f>
        <v>11</v>
      </c>
      <c r="P5" s="12">
        <f>O5+1</f>
        <v>12</v>
      </c>
      <c r="Q5" s="12">
        <f t="shared" ref="Q5:AB5" si="1">P5+1</f>
        <v>13</v>
      </c>
      <c r="R5" s="12">
        <f>Q5+1</f>
        <v>14</v>
      </c>
      <c r="S5" s="12">
        <f t="shared" si="1"/>
        <v>15</v>
      </c>
      <c r="T5" s="12">
        <f t="shared" si="1"/>
        <v>16</v>
      </c>
      <c r="U5" s="12">
        <f t="shared" si="1"/>
        <v>17</v>
      </c>
      <c r="V5" s="12">
        <f t="shared" si="1"/>
        <v>18</v>
      </c>
      <c r="W5" s="12">
        <f t="shared" si="1"/>
        <v>19</v>
      </c>
      <c r="X5" s="12">
        <f t="shared" si="1"/>
        <v>20</v>
      </c>
      <c r="Y5" s="12">
        <f t="shared" si="1"/>
        <v>21</v>
      </c>
      <c r="Z5" s="12">
        <f t="shared" si="1"/>
        <v>22</v>
      </c>
      <c r="AA5" s="12">
        <f t="shared" si="1"/>
        <v>23</v>
      </c>
      <c r="AB5" s="12">
        <f t="shared" si="1"/>
        <v>24</v>
      </c>
      <c r="AC5" s="12">
        <f t="shared" ref="AC5" si="2">AB5+1</f>
        <v>25</v>
      </c>
      <c r="AD5" s="12">
        <f t="shared" ref="AD5" si="3">AC5+1</f>
        <v>26</v>
      </c>
      <c r="AE5" s="12">
        <f t="shared" ref="AE5" si="4">AD5+1</f>
        <v>27</v>
      </c>
      <c r="AF5" s="12">
        <f t="shared" ref="AF5" si="5">AE5+1</f>
        <v>28</v>
      </c>
      <c r="AG5" s="12">
        <f t="shared" ref="AG5" si="6">AF5+1</f>
        <v>29</v>
      </c>
      <c r="AH5" s="12">
        <f t="shared" ref="AH5" si="7">AG5+1</f>
        <v>30</v>
      </c>
      <c r="AI5" s="12">
        <f t="shared" ref="AI5" si="8">AH5+1</f>
        <v>31</v>
      </c>
      <c r="AJ5" s="12">
        <f t="shared" ref="AJ5" si="9">AI5+1</f>
        <v>32</v>
      </c>
      <c r="AK5" s="12">
        <f t="shared" ref="AK5" si="10">AJ5+1</f>
        <v>33</v>
      </c>
      <c r="AL5" s="12">
        <f t="shared" ref="AL5" si="11">AK5+1</f>
        <v>34</v>
      </c>
      <c r="AM5" s="12">
        <f t="shared" ref="AM5" si="12">AL5+1</f>
        <v>35</v>
      </c>
      <c r="AN5" s="12">
        <f t="shared" ref="AN5" si="13">AM5+1</f>
        <v>36</v>
      </c>
      <c r="AO5" s="12">
        <f t="shared" ref="AO5" si="14">AN5+1</f>
        <v>37</v>
      </c>
      <c r="AP5" s="12">
        <f t="shared" ref="AP5" si="15">AO5+1</f>
        <v>38</v>
      </c>
      <c r="AQ5" s="12">
        <f t="shared" ref="AQ5" si="16">AP5+1</f>
        <v>39</v>
      </c>
      <c r="AR5" s="12">
        <f t="shared" ref="AR5" si="17">AQ5+1</f>
        <v>40</v>
      </c>
    </row>
    <row r="6" spans="1:46" ht="11.25" customHeight="1" x14ac:dyDescent="0.25">
      <c r="B6" s="9"/>
      <c r="E6" s="5">
        <v>2024</v>
      </c>
      <c r="F6" s="16" t="s">
        <v>135</v>
      </c>
      <c r="G6" s="5"/>
      <c r="I6" s="5" t="s">
        <v>135</v>
      </c>
      <c r="J6" s="5"/>
      <c r="K6" s="5">
        <v>2025</v>
      </c>
      <c r="L6" s="5" t="s">
        <v>135</v>
      </c>
      <c r="M6" s="5" t="s">
        <v>135</v>
      </c>
      <c r="O6" s="5" t="s">
        <v>135</v>
      </c>
      <c r="P6" s="5"/>
      <c r="Q6" s="5"/>
      <c r="R6" s="5" t="s">
        <v>135</v>
      </c>
      <c r="S6" s="5" t="s">
        <v>135</v>
      </c>
      <c r="T6" s="5" t="s">
        <v>135</v>
      </c>
      <c r="U6" s="5"/>
      <c r="V6" s="16" t="s">
        <v>135</v>
      </c>
      <c r="W6" s="5">
        <v>2026</v>
      </c>
      <c r="X6" s="2" t="s">
        <v>135</v>
      </c>
      <c r="Y6" s="5"/>
      <c r="AA6" s="5" t="s">
        <v>135</v>
      </c>
      <c r="AB6" s="5"/>
      <c r="AC6" s="5"/>
      <c r="AD6" s="5"/>
      <c r="AE6" s="5"/>
      <c r="AF6" s="5"/>
      <c r="AG6" s="5"/>
      <c r="AH6" s="5"/>
      <c r="AI6" s="5">
        <v>2027</v>
      </c>
      <c r="AJ6" s="5"/>
      <c r="AK6" s="5"/>
      <c r="AL6" s="5"/>
      <c r="AM6" s="5"/>
      <c r="AN6" s="5"/>
      <c r="AO6" s="5"/>
      <c r="AP6" s="5"/>
      <c r="AQ6" s="5"/>
      <c r="AR6" s="5" t="s">
        <v>135</v>
      </c>
    </row>
    <row r="7" spans="1:46" s="5" customFormat="1" x14ac:dyDescent="0.25">
      <c r="B7" s="9"/>
      <c r="C7" s="14"/>
      <c r="E7" s="220">
        <v>45475</v>
      </c>
      <c r="F7" s="220">
        <v>45506</v>
      </c>
      <c r="G7" s="220">
        <v>45537</v>
      </c>
      <c r="H7" s="220">
        <v>45567</v>
      </c>
      <c r="I7" s="220">
        <v>45598</v>
      </c>
      <c r="J7" s="220">
        <v>45628</v>
      </c>
      <c r="K7" s="220">
        <v>45659</v>
      </c>
      <c r="L7" s="220">
        <v>45690</v>
      </c>
      <c r="M7" s="220">
        <v>45718</v>
      </c>
      <c r="N7" s="220">
        <v>45750</v>
      </c>
      <c r="O7" s="220">
        <v>45781</v>
      </c>
      <c r="P7" s="220">
        <v>45813</v>
      </c>
      <c r="Q7" s="220">
        <v>45844</v>
      </c>
      <c r="R7" s="220">
        <v>45876</v>
      </c>
      <c r="S7" s="220">
        <v>45908</v>
      </c>
      <c r="T7" s="220">
        <v>45939</v>
      </c>
      <c r="U7" s="220">
        <v>45971</v>
      </c>
      <c r="V7" s="220">
        <v>46002</v>
      </c>
      <c r="W7" s="220">
        <v>46024</v>
      </c>
      <c r="X7" s="220">
        <v>46055</v>
      </c>
      <c r="Y7" s="220">
        <v>46083</v>
      </c>
      <c r="Z7" s="220">
        <v>46115</v>
      </c>
      <c r="AA7" s="220">
        <v>46146</v>
      </c>
      <c r="AB7" s="220">
        <v>46178</v>
      </c>
      <c r="AC7" s="220">
        <v>46209</v>
      </c>
      <c r="AD7" s="220">
        <v>46240</v>
      </c>
      <c r="AE7" s="220">
        <v>46271</v>
      </c>
      <c r="AF7" s="220">
        <v>46301</v>
      </c>
      <c r="AG7" s="220">
        <v>46327</v>
      </c>
      <c r="AH7" s="220">
        <v>46357</v>
      </c>
      <c r="AI7" s="220">
        <v>46388</v>
      </c>
      <c r="AJ7" s="220">
        <v>46419</v>
      </c>
      <c r="AK7" s="220">
        <v>46447</v>
      </c>
      <c r="AL7" s="220">
        <v>46478</v>
      </c>
      <c r="AM7" s="220">
        <v>46508</v>
      </c>
      <c r="AN7" s="220">
        <v>46539</v>
      </c>
      <c r="AO7" s="220">
        <v>46569</v>
      </c>
      <c r="AP7" s="220">
        <v>46600</v>
      </c>
      <c r="AQ7" s="220">
        <v>46631</v>
      </c>
      <c r="AR7" s="220">
        <v>46661</v>
      </c>
      <c r="AS7" s="16"/>
    </row>
    <row r="8" spans="1:46" s="5" customFormat="1" ht="6" customHeight="1" x14ac:dyDescent="0.25">
      <c r="B8" s="9"/>
      <c r="C8" s="14"/>
      <c r="E8" s="15"/>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7"/>
    </row>
    <row r="9" spans="1:46" x14ac:dyDescent="0.25">
      <c r="A9" s="18"/>
      <c r="B9" s="19"/>
      <c r="C9" s="20"/>
      <c r="D9" s="19"/>
      <c r="E9" s="21" t="s">
        <v>45</v>
      </c>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52" t="s">
        <v>46</v>
      </c>
      <c r="AT9" s="253"/>
    </row>
    <row r="10" spans="1:46" x14ac:dyDescent="0.25">
      <c r="A10" s="23" t="s">
        <v>47</v>
      </c>
      <c r="B10" s="23" t="s">
        <v>48</v>
      </c>
      <c r="C10" s="24" t="s">
        <v>49</v>
      </c>
      <c r="D10" s="19"/>
      <c r="E10" s="18"/>
      <c r="F10" s="25"/>
      <c r="G10" s="25"/>
      <c r="H10" s="25"/>
      <c r="I10" s="25"/>
      <c r="J10" s="18"/>
      <c r="K10" s="25"/>
      <c r="L10" s="25"/>
      <c r="M10" s="25"/>
      <c r="N10" s="25"/>
      <c r="O10" s="25"/>
      <c r="P10" s="18"/>
      <c r="Q10" s="25"/>
      <c r="R10" s="25"/>
      <c r="S10" s="25"/>
      <c r="T10" s="25"/>
      <c r="U10" s="25"/>
      <c r="V10" s="18"/>
      <c r="W10" s="25"/>
      <c r="X10" s="25"/>
      <c r="Y10" s="25"/>
      <c r="Z10" s="25"/>
      <c r="AA10" s="25"/>
      <c r="AB10" s="18"/>
      <c r="AC10" s="18"/>
      <c r="AD10" s="18"/>
      <c r="AE10" s="18"/>
      <c r="AF10" s="18"/>
      <c r="AG10" s="18"/>
      <c r="AH10" s="18"/>
      <c r="AI10" s="18"/>
      <c r="AJ10" s="18"/>
      <c r="AK10" s="18"/>
      <c r="AL10" s="18"/>
      <c r="AM10" s="18"/>
      <c r="AN10" s="18"/>
      <c r="AO10" s="18"/>
      <c r="AP10" s="18"/>
      <c r="AQ10" s="18"/>
      <c r="AR10" s="25"/>
      <c r="AS10" s="26" t="s">
        <v>50</v>
      </c>
      <c r="AT10" s="27" t="s">
        <v>51</v>
      </c>
    </row>
    <row r="11" spans="1:46" ht="15" customHeight="1" x14ac:dyDescent="0.25">
      <c r="A11" s="28"/>
      <c r="B11" s="28" t="s">
        <v>52</v>
      </c>
      <c r="C11" s="179">
        <v>0</v>
      </c>
      <c r="D11" s="29"/>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1">
        <f t="shared" ref="AS11:AS28" si="18">SUM(E11:AR11)</f>
        <v>0</v>
      </c>
      <c r="AT11" s="32">
        <f t="shared" ref="AT11:AT27" si="19">C11*AS11</f>
        <v>0</v>
      </c>
    </row>
    <row r="12" spans="1:46" x14ac:dyDescent="0.25">
      <c r="A12" s="28" t="s">
        <v>144</v>
      </c>
      <c r="B12" s="28" t="s">
        <v>53</v>
      </c>
      <c r="C12" s="179">
        <v>10</v>
      </c>
      <c r="D12" s="29"/>
      <c r="E12" s="30">
        <v>1</v>
      </c>
      <c r="F12" s="30">
        <v>1</v>
      </c>
      <c r="G12" s="30">
        <v>1</v>
      </c>
      <c r="H12" s="30">
        <v>1</v>
      </c>
      <c r="I12" s="30">
        <v>1</v>
      </c>
      <c r="J12" s="30">
        <v>1</v>
      </c>
      <c r="K12" s="30">
        <v>1</v>
      </c>
      <c r="L12" s="30">
        <v>1</v>
      </c>
      <c r="M12" s="30">
        <v>1</v>
      </c>
      <c r="N12" s="30">
        <v>1</v>
      </c>
      <c r="O12" s="30">
        <v>1</v>
      </c>
      <c r="P12" s="30">
        <v>1</v>
      </c>
      <c r="Q12" s="30">
        <v>1</v>
      </c>
      <c r="R12" s="30">
        <v>1</v>
      </c>
      <c r="S12" s="30">
        <v>1</v>
      </c>
      <c r="T12" s="30">
        <v>1</v>
      </c>
      <c r="U12" s="30">
        <v>1</v>
      </c>
      <c r="V12" s="30">
        <v>1</v>
      </c>
      <c r="W12" s="30">
        <v>1</v>
      </c>
      <c r="X12" s="30">
        <v>1</v>
      </c>
      <c r="Y12" s="30">
        <v>1</v>
      </c>
      <c r="Z12" s="30">
        <v>1</v>
      </c>
      <c r="AA12" s="30">
        <v>1</v>
      </c>
      <c r="AB12" s="30">
        <v>1</v>
      </c>
      <c r="AC12" s="30">
        <v>1</v>
      </c>
      <c r="AD12" s="30">
        <v>1</v>
      </c>
      <c r="AE12" s="30">
        <v>1</v>
      </c>
      <c r="AF12" s="30">
        <v>1</v>
      </c>
      <c r="AG12" s="30">
        <v>1</v>
      </c>
      <c r="AH12" s="30">
        <v>1</v>
      </c>
      <c r="AI12" s="30">
        <v>1</v>
      </c>
      <c r="AJ12" s="30">
        <v>1</v>
      </c>
      <c r="AK12" s="30">
        <v>1</v>
      </c>
      <c r="AL12" s="30">
        <v>1</v>
      </c>
      <c r="AM12" s="30">
        <v>1</v>
      </c>
      <c r="AN12" s="30">
        <v>1</v>
      </c>
      <c r="AO12" s="30">
        <v>1</v>
      </c>
      <c r="AP12" s="30">
        <v>1</v>
      </c>
      <c r="AQ12" s="30">
        <v>1</v>
      </c>
      <c r="AR12" s="30">
        <v>1</v>
      </c>
      <c r="AS12" s="31">
        <f t="shared" si="18"/>
        <v>40</v>
      </c>
      <c r="AT12" s="32">
        <f t="shared" si="19"/>
        <v>400</v>
      </c>
    </row>
    <row r="13" spans="1:46" x14ac:dyDescent="0.25">
      <c r="A13" s="28"/>
      <c r="B13" s="28" t="s">
        <v>54</v>
      </c>
      <c r="C13" s="179">
        <v>0</v>
      </c>
      <c r="D13" s="29"/>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1">
        <f t="shared" si="18"/>
        <v>0</v>
      </c>
      <c r="AT13" s="32">
        <f t="shared" si="19"/>
        <v>0</v>
      </c>
    </row>
    <row r="14" spans="1:46" x14ac:dyDescent="0.25">
      <c r="A14" s="28"/>
      <c r="B14" s="28" t="s">
        <v>55</v>
      </c>
      <c r="C14" s="179">
        <v>0</v>
      </c>
      <c r="D14" s="29"/>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1">
        <f t="shared" si="18"/>
        <v>0</v>
      </c>
      <c r="AT14" s="32">
        <f t="shared" si="19"/>
        <v>0</v>
      </c>
    </row>
    <row r="15" spans="1:46" x14ac:dyDescent="0.25">
      <c r="A15" s="28"/>
      <c r="B15" s="28" t="s">
        <v>56</v>
      </c>
      <c r="C15" s="179">
        <v>0</v>
      </c>
      <c r="D15" s="29"/>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1">
        <f t="shared" si="18"/>
        <v>0</v>
      </c>
      <c r="AT15" s="32">
        <f t="shared" si="19"/>
        <v>0</v>
      </c>
    </row>
    <row r="16" spans="1:46" x14ac:dyDescent="0.25">
      <c r="A16" s="28"/>
      <c r="B16" s="28" t="s">
        <v>57</v>
      </c>
      <c r="C16" s="179">
        <v>0</v>
      </c>
      <c r="D16" s="29"/>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1">
        <f t="shared" si="18"/>
        <v>0</v>
      </c>
      <c r="AT16" s="32">
        <f t="shared" si="19"/>
        <v>0</v>
      </c>
    </row>
    <row r="17" spans="1:46" x14ac:dyDescent="0.25">
      <c r="A17" s="28"/>
      <c r="B17" s="28" t="s">
        <v>58</v>
      </c>
      <c r="C17" s="179">
        <v>0</v>
      </c>
      <c r="D17" s="29"/>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1">
        <f t="shared" si="18"/>
        <v>0</v>
      </c>
      <c r="AT17" s="32">
        <f t="shared" si="19"/>
        <v>0</v>
      </c>
    </row>
    <row r="18" spans="1:46" x14ac:dyDescent="0.25">
      <c r="A18" s="28"/>
      <c r="B18" s="28" t="s">
        <v>59</v>
      </c>
      <c r="C18" s="179">
        <v>0</v>
      </c>
      <c r="D18" s="29"/>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1">
        <f t="shared" si="18"/>
        <v>0</v>
      </c>
      <c r="AT18" s="32">
        <f t="shared" si="19"/>
        <v>0</v>
      </c>
    </row>
    <row r="19" spans="1:46" x14ac:dyDescent="0.25">
      <c r="A19" s="28"/>
      <c r="B19" s="28" t="s">
        <v>60</v>
      </c>
      <c r="C19" s="179">
        <v>0</v>
      </c>
      <c r="D19" s="29"/>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1">
        <f t="shared" si="18"/>
        <v>0</v>
      </c>
      <c r="AT19" s="32">
        <f t="shared" si="19"/>
        <v>0</v>
      </c>
    </row>
    <row r="20" spans="1:46" x14ac:dyDescent="0.25">
      <c r="A20" s="28"/>
      <c r="B20" s="28" t="s">
        <v>61</v>
      </c>
      <c r="C20" s="179">
        <v>0</v>
      </c>
      <c r="D20" s="29"/>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1">
        <f t="shared" si="18"/>
        <v>0</v>
      </c>
      <c r="AT20" s="32">
        <f t="shared" si="19"/>
        <v>0</v>
      </c>
    </row>
    <row r="21" spans="1:46" x14ac:dyDescent="0.25">
      <c r="A21" s="28"/>
      <c r="B21" s="28" t="s">
        <v>62</v>
      </c>
      <c r="C21" s="179">
        <v>0</v>
      </c>
      <c r="D21" s="29"/>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1">
        <f t="shared" si="18"/>
        <v>0</v>
      </c>
      <c r="AT21" s="32">
        <f t="shared" si="19"/>
        <v>0</v>
      </c>
    </row>
    <row r="22" spans="1:46" x14ac:dyDescent="0.25">
      <c r="A22" s="28"/>
      <c r="B22" s="28" t="s">
        <v>63</v>
      </c>
      <c r="C22" s="179">
        <v>0</v>
      </c>
      <c r="D22" s="29"/>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1">
        <f t="shared" si="18"/>
        <v>0</v>
      </c>
      <c r="AT22" s="32">
        <f t="shared" si="19"/>
        <v>0</v>
      </c>
    </row>
    <row r="23" spans="1:46" x14ac:dyDescent="0.25">
      <c r="A23" s="28"/>
      <c r="B23" s="28"/>
      <c r="C23" s="179">
        <v>0</v>
      </c>
      <c r="D23" s="29"/>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1">
        <f t="shared" si="18"/>
        <v>0</v>
      </c>
      <c r="AT23" s="32">
        <f t="shared" si="19"/>
        <v>0</v>
      </c>
    </row>
    <row r="24" spans="1:46" x14ac:dyDescent="0.25">
      <c r="A24" s="28"/>
      <c r="B24" s="28"/>
      <c r="C24" s="179">
        <v>0</v>
      </c>
      <c r="D24" s="29"/>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1">
        <f t="shared" si="18"/>
        <v>0</v>
      </c>
      <c r="AT24" s="32">
        <f t="shared" si="19"/>
        <v>0</v>
      </c>
    </row>
    <row r="25" spans="1:46" x14ac:dyDescent="0.25">
      <c r="A25" s="28"/>
      <c r="B25" s="28"/>
      <c r="C25" s="179">
        <v>0</v>
      </c>
      <c r="D25" s="29"/>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1">
        <f t="shared" si="18"/>
        <v>0</v>
      </c>
      <c r="AT25" s="32">
        <f t="shared" si="19"/>
        <v>0</v>
      </c>
    </row>
    <row r="26" spans="1:46" x14ac:dyDescent="0.25">
      <c r="A26" s="28"/>
      <c r="B26" s="28"/>
      <c r="C26" s="179">
        <v>0</v>
      </c>
      <c r="D26" s="29"/>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1">
        <f t="shared" si="18"/>
        <v>0</v>
      </c>
      <c r="AT26" s="32">
        <f t="shared" si="19"/>
        <v>0</v>
      </c>
    </row>
    <row r="27" spans="1:46" x14ac:dyDescent="0.25">
      <c r="A27" s="28"/>
      <c r="B27" s="28"/>
      <c r="C27" s="179">
        <v>0</v>
      </c>
      <c r="D27" s="29"/>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1">
        <f t="shared" si="18"/>
        <v>0</v>
      </c>
      <c r="AT27" s="32">
        <f t="shared" si="19"/>
        <v>0</v>
      </c>
    </row>
    <row r="28" spans="1:46" s="5" customFormat="1" ht="15" customHeight="1" x14ac:dyDescent="0.25">
      <c r="A28" s="33"/>
      <c r="B28" s="34" t="s">
        <v>64</v>
      </c>
      <c r="C28" s="35"/>
      <c r="D28" s="33"/>
      <c r="E28" s="36">
        <f>SUM(E11:E27)</f>
        <v>1</v>
      </c>
      <c r="F28" s="36">
        <f t="shared" ref="F28:AR28" si="20">SUM(F11:F27)</f>
        <v>1</v>
      </c>
      <c r="G28" s="36">
        <f t="shared" si="20"/>
        <v>1</v>
      </c>
      <c r="H28" s="36">
        <f t="shared" si="20"/>
        <v>1</v>
      </c>
      <c r="I28" s="36">
        <f t="shared" si="20"/>
        <v>1</v>
      </c>
      <c r="J28" s="36">
        <f t="shared" si="20"/>
        <v>1</v>
      </c>
      <c r="K28" s="36">
        <f t="shared" si="20"/>
        <v>1</v>
      </c>
      <c r="L28" s="36">
        <f t="shared" si="20"/>
        <v>1</v>
      </c>
      <c r="M28" s="36">
        <f t="shared" si="20"/>
        <v>1</v>
      </c>
      <c r="N28" s="36">
        <f t="shared" si="20"/>
        <v>1</v>
      </c>
      <c r="O28" s="36">
        <f t="shared" si="20"/>
        <v>1</v>
      </c>
      <c r="P28" s="36">
        <f t="shared" si="20"/>
        <v>1</v>
      </c>
      <c r="Q28" s="36">
        <f t="shared" si="20"/>
        <v>1</v>
      </c>
      <c r="R28" s="36">
        <f t="shared" si="20"/>
        <v>1</v>
      </c>
      <c r="S28" s="36">
        <f t="shared" si="20"/>
        <v>1</v>
      </c>
      <c r="T28" s="36">
        <f t="shared" si="20"/>
        <v>1</v>
      </c>
      <c r="U28" s="36">
        <f t="shared" si="20"/>
        <v>1</v>
      </c>
      <c r="V28" s="36">
        <f t="shared" si="20"/>
        <v>1</v>
      </c>
      <c r="W28" s="36">
        <f t="shared" si="20"/>
        <v>1</v>
      </c>
      <c r="X28" s="36">
        <f t="shared" si="20"/>
        <v>1</v>
      </c>
      <c r="Y28" s="36">
        <f t="shared" si="20"/>
        <v>1</v>
      </c>
      <c r="Z28" s="36">
        <f t="shared" si="20"/>
        <v>1</v>
      </c>
      <c r="AA28" s="36">
        <f t="shared" si="20"/>
        <v>1</v>
      </c>
      <c r="AB28" s="36">
        <f t="shared" si="20"/>
        <v>1</v>
      </c>
      <c r="AC28" s="36">
        <f t="shared" si="20"/>
        <v>1</v>
      </c>
      <c r="AD28" s="36">
        <f t="shared" si="20"/>
        <v>1</v>
      </c>
      <c r="AE28" s="36">
        <f t="shared" si="20"/>
        <v>1</v>
      </c>
      <c r="AF28" s="36">
        <f t="shared" si="20"/>
        <v>1</v>
      </c>
      <c r="AG28" s="36">
        <f t="shared" si="20"/>
        <v>1</v>
      </c>
      <c r="AH28" s="36">
        <f t="shared" si="20"/>
        <v>1</v>
      </c>
      <c r="AI28" s="36">
        <f t="shared" si="20"/>
        <v>1</v>
      </c>
      <c r="AJ28" s="36">
        <f t="shared" si="20"/>
        <v>1</v>
      </c>
      <c r="AK28" s="36">
        <f t="shared" si="20"/>
        <v>1</v>
      </c>
      <c r="AL28" s="36">
        <f t="shared" si="20"/>
        <v>1</v>
      </c>
      <c r="AM28" s="36">
        <f t="shared" si="20"/>
        <v>1</v>
      </c>
      <c r="AN28" s="36">
        <f t="shared" si="20"/>
        <v>1</v>
      </c>
      <c r="AO28" s="36">
        <f t="shared" si="20"/>
        <v>1</v>
      </c>
      <c r="AP28" s="36">
        <f t="shared" si="20"/>
        <v>1</v>
      </c>
      <c r="AQ28" s="36">
        <f t="shared" si="20"/>
        <v>1</v>
      </c>
      <c r="AR28" s="36">
        <f t="shared" si="20"/>
        <v>1</v>
      </c>
      <c r="AS28" s="37">
        <f t="shared" si="18"/>
        <v>40</v>
      </c>
      <c r="AT28" s="38">
        <f>SUM(AT11:AT27)</f>
        <v>400</v>
      </c>
    </row>
    <row r="30" spans="1:46" x14ac:dyDescent="0.25">
      <c r="B30" s="9" t="s">
        <v>65</v>
      </c>
    </row>
    <row r="31" spans="1:46" x14ac:dyDescent="0.25">
      <c r="A31" s="39"/>
      <c r="B31" s="40"/>
      <c r="C31" s="41"/>
      <c r="D31" s="40"/>
      <c r="E31" s="42" t="s">
        <v>66</v>
      </c>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254" t="s">
        <v>4</v>
      </c>
      <c r="AT31" s="255"/>
    </row>
    <row r="32" spans="1:46" x14ac:dyDescent="0.25">
      <c r="A32" s="43" t="s">
        <v>47</v>
      </c>
      <c r="B32" s="43" t="s">
        <v>48</v>
      </c>
      <c r="C32" s="44" t="s">
        <v>49</v>
      </c>
      <c r="D32" s="40"/>
      <c r="E32" s="39"/>
      <c r="F32" s="45"/>
      <c r="G32" s="45"/>
      <c r="H32" s="45"/>
      <c r="I32" s="45"/>
      <c r="J32" s="45"/>
      <c r="K32" s="39"/>
      <c r="L32" s="45"/>
      <c r="M32" s="45"/>
      <c r="N32" s="45"/>
      <c r="O32" s="45"/>
      <c r="P32" s="45"/>
      <c r="Q32" s="39"/>
      <c r="R32" s="45"/>
      <c r="S32" s="45"/>
      <c r="T32" s="45"/>
      <c r="U32" s="45"/>
      <c r="V32" s="45"/>
      <c r="W32" s="39"/>
      <c r="X32" s="45"/>
      <c r="Y32" s="45"/>
      <c r="Z32" s="45"/>
      <c r="AA32" s="45"/>
      <c r="AB32" s="45"/>
      <c r="AC32" s="45"/>
      <c r="AD32" s="45"/>
      <c r="AE32" s="45"/>
      <c r="AF32" s="45"/>
      <c r="AG32" s="45"/>
      <c r="AH32" s="45"/>
      <c r="AI32" s="45"/>
      <c r="AJ32" s="45"/>
      <c r="AK32" s="45"/>
      <c r="AL32" s="45"/>
      <c r="AM32" s="45"/>
      <c r="AN32" s="45"/>
      <c r="AO32" s="45"/>
      <c r="AP32" s="45"/>
      <c r="AQ32" s="45"/>
      <c r="AR32" s="39"/>
      <c r="AS32" s="46" t="s">
        <v>50</v>
      </c>
      <c r="AT32" s="47" t="s">
        <v>51</v>
      </c>
    </row>
    <row r="33" spans="1:46" ht="15" customHeight="1" x14ac:dyDescent="0.25">
      <c r="A33" s="48"/>
      <c r="B33" s="48" t="s">
        <v>52</v>
      </c>
      <c r="C33" s="180">
        <v>0</v>
      </c>
      <c r="D33" s="49"/>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1">
        <f t="shared" ref="AS33:AS56" si="21">SUM(E33:AR33)</f>
        <v>0</v>
      </c>
      <c r="AT33" s="52">
        <f t="shared" ref="AT33:AT55" si="22">C33*AS33</f>
        <v>0</v>
      </c>
    </row>
    <row r="34" spans="1:46" x14ac:dyDescent="0.25">
      <c r="A34" s="48" t="s">
        <v>144</v>
      </c>
      <c r="B34" s="48" t="s">
        <v>53</v>
      </c>
      <c r="C34" s="180">
        <v>10</v>
      </c>
      <c r="D34" s="49"/>
      <c r="E34" s="50">
        <v>1</v>
      </c>
      <c r="F34" s="50">
        <v>1</v>
      </c>
      <c r="G34" s="50">
        <v>1</v>
      </c>
      <c r="H34" s="50">
        <v>1</v>
      </c>
      <c r="I34" s="50">
        <v>1</v>
      </c>
      <c r="J34" s="50">
        <v>1</v>
      </c>
      <c r="K34" s="50">
        <v>1</v>
      </c>
      <c r="L34" s="50">
        <v>1</v>
      </c>
      <c r="M34" s="50">
        <v>1</v>
      </c>
      <c r="N34" s="50">
        <v>1</v>
      </c>
      <c r="O34" s="50">
        <v>1</v>
      </c>
      <c r="P34" s="50">
        <v>1</v>
      </c>
      <c r="Q34" s="50">
        <v>1</v>
      </c>
      <c r="R34" s="50">
        <v>1</v>
      </c>
      <c r="S34" s="50">
        <v>1</v>
      </c>
      <c r="T34" s="50">
        <v>1</v>
      </c>
      <c r="U34" s="50">
        <v>1</v>
      </c>
      <c r="V34" s="50">
        <v>1</v>
      </c>
      <c r="W34" s="50">
        <v>1</v>
      </c>
      <c r="X34" s="50">
        <v>1</v>
      </c>
      <c r="Y34" s="50">
        <v>1</v>
      </c>
      <c r="Z34" s="50">
        <v>1</v>
      </c>
      <c r="AA34" s="50">
        <v>1</v>
      </c>
      <c r="AB34" s="50">
        <v>1</v>
      </c>
      <c r="AC34" s="50">
        <v>1</v>
      </c>
      <c r="AD34" s="50">
        <v>1</v>
      </c>
      <c r="AE34" s="50">
        <v>1</v>
      </c>
      <c r="AF34" s="50">
        <v>1</v>
      </c>
      <c r="AG34" s="50">
        <v>1</v>
      </c>
      <c r="AH34" s="50">
        <v>1</v>
      </c>
      <c r="AI34" s="50">
        <v>1</v>
      </c>
      <c r="AJ34" s="50">
        <v>1</v>
      </c>
      <c r="AK34" s="50">
        <v>1</v>
      </c>
      <c r="AL34" s="50">
        <v>1</v>
      </c>
      <c r="AM34" s="50">
        <v>1</v>
      </c>
      <c r="AN34" s="50">
        <v>1</v>
      </c>
      <c r="AO34" s="50">
        <v>1</v>
      </c>
      <c r="AP34" s="50">
        <v>1</v>
      </c>
      <c r="AQ34" s="50">
        <v>1</v>
      </c>
      <c r="AR34" s="50">
        <v>1</v>
      </c>
      <c r="AS34" s="51">
        <f t="shared" si="21"/>
        <v>40</v>
      </c>
      <c r="AT34" s="52">
        <f t="shared" si="22"/>
        <v>400</v>
      </c>
    </row>
    <row r="35" spans="1:46" x14ac:dyDescent="0.25">
      <c r="A35" s="48"/>
      <c r="B35" s="48" t="s">
        <v>54</v>
      </c>
      <c r="C35" s="180">
        <v>0</v>
      </c>
      <c r="D35" s="49"/>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1">
        <f t="shared" si="21"/>
        <v>0</v>
      </c>
      <c r="AT35" s="52">
        <f t="shared" si="22"/>
        <v>0</v>
      </c>
    </row>
    <row r="36" spans="1:46" x14ac:dyDescent="0.25">
      <c r="A36" s="48"/>
      <c r="B36" s="48" t="s">
        <v>67</v>
      </c>
      <c r="C36" s="180">
        <v>0</v>
      </c>
      <c r="D36" s="49"/>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1">
        <f t="shared" si="21"/>
        <v>0</v>
      </c>
      <c r="AT36" s="52">
        <f t="shared" si="22"/>
        <v>0</v>
      </c>
    </row>
    <row r="37" spans="1:46" x14ac:dyDescent="0.25">
      <c r="A37" s="48"/>
      <c r="B37" s="48" t="s">
        <v>68</v>
      </c>
      <c r="C37" s="180">
        <v>0</v>
      </c>
      <c r="D37" s="49"/>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1">
        <f t="shared" si="21"/>
        <v>0</v>
      </c>
      <c r="AT37" s="52">
        <f t="shared" si="22"/>
        <v>0</v>
      </c>
    </row>
    <row r="38" spans="1:46" x14ac:dyDescent="0.25">
      <c r="A38" s="48"/>
      <c r="B38" s="48" t="s">
        <v>69</v>
      </c>
      <c r="C38" s="180">
        <v>0</v>
      </c>
      <c r="D38" s="49"/>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1">
        <f t="shared" si="21"/>
        <v>0</v>
      </c>
      <c r="AT38" s="52">
        <f t="shared" si="22"/>
        <v>0</v>
      </c>
    </row>
    <row r="39" spans="1:46" x14ac:dyDescent="0.25">
      <c r="A39" s="48"/>
      <c r="B39" s="48" t="s">
        <v>70</v>
      </c>
      <c r="C39" s="180">
        <v>0</v>
      </c>
      <c r="D39" s="49"/>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1">
        <f t="shared" si="21"/>
        <v>0</v>
      </c>
      <c r="AT39" s="52">
        <f t="shared" si="22"/>
        <v>0</v>
      </c>
    </row>
    <row r="40" spans="1:46" x14ac:dyDescent="0.25">
      <c r="A40" s="48"/>
      <c r="B40" s="48" t="s">
        <v>71</v>
      </c>
      <c r="C40" s="180">
        <v>0</v>
      </c>
      <c r="D40" s="49"/>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1">
        <f t="shared" si="21"/>
        <v>0</v>
      </c>
      <c r="AT40" s="52">
        <f t="shared" si="22"/>
        <v>0</v>
      </c>
    </row>
    <row r="41" spans="1:46" x14ac:dyDescent="0.25">
      <c r="A41" s="48"/>
      <c r="B41" s="48" t="s">
        <v>72</v>
      </c>
      <c r="C41" s="180">
        <v>0</v>
      </c>
      <c r="D41" s="49"/>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1">
        <f t="shared" si="21"/>
        <v>0</v>
      </c>
      <c r="AT41" s="52">
        <f t="shared" si="22"/>
        <v>0</v>
      </c>
    </row>
    <row r="42" spans="1:46" x14ac:dyDescent="0.25">
      <c r="A42" s="48"/>
      <c r="B42" s="48" t="s">
        <v>73</v>
      </c>
      <c r="C42" s="180">
        <v>0</v>
      </c>
      <c r="D42" s="49"/>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1">
        <f t="shared" si="21"/>
        <v>0</v>
      </c>
      <c r="AT42" s="52">
        <f t="shared" si="22"/>
        <v>0</v>
      </c>
    </row>
    <row r="43" spans="1:46" x14ac:dyDescent="0.25">
      <c r="A43" s="48"/>
      <c r="B43" s="48" t="s">
        <v>74</v>
      </c>
      <c r="C43" s="180">
        <v>0</v>
      </c>
      <c r="D43" s="49"/>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1">
        <f t="shared" si="21"/>
        <v>0</v>
      </c>
      <c r="AT43" s="52">
        <f t="shared" si="22"/>
        <v>0</v>
      </c>
    </row>
    <row r="44" spans="1:46" x14ac:dyDescent="0.25">
      <c r="A44" s="48"/>
      <c r="B44" s="48" t="s">
        <v>75</v>
      </c>
      <c r="C44" s="180">
        <v>0</v>
      </c>
      <c r="D44" s="49"/>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1">
        <f t="shared" si="21"/>
        <v>0</v>
      </c>
      <c r="AT44" s="52">
        <f t="shared" si="22"/>
        <v>0</v>
      </c>
    </row>
    <row r="45" spans="1:46" x14ac:dyDescent="0.25">
      <c r="A45" s="48"/>
      <c r="B45" s="48" t="s">
        <v>76</v>
      </c>
      <c r="C45" s="180">
        <v>0</v>
      </c>
      <c r="D45" s="49"/>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1">
        <f t="shared" si="21"/>
        <v>0</v>
      </c>
      <c r="AT45" s="52">
        <f t="shared" si="22"/>
        <v>0</v>
      </c>
    </row>
    <row r="46" spans="1:46" x14ac:dyDescent="0.25">
      <c r="A46" s="48"/>
      <c r="B46" s="48" t="s">
        <v>77</v>
      </c>
      <c r="C46" s="180">
        <v>0</v>
      </c>
      <c r="D46" s="49"/>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1">
        <f t="shared" si="21"/>
        <v>0</v>
      </c>
      <c r="AT46" s="52">
        <f t="shared" si="22"/>
        <v>0</v>
      </c>
    </row>
    <row r="47" spans="1:46" x14ac:dyDescent="0.25">
      <c r="A47" s="48"/>
      <c r="B47" s="48" t="s">
        <v>78</v>
      </c>
      <c r="C47" s="180">
        <v>0</v>
      </c>
      <c r="D47" s="49"/>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1">
        <f t="shared" si="21"/>
        <v>0</v>
      </c>
      <c r="AT47" s="52">
        <f t="shared" si="22"/>
        <v>0</v>
      </c>
    </row>
    <row r="48" spans="1:46" x14ac:dyDescent="0.25">
      <c r="A48" s="48"/>
      <c r="B48" s="48" t="s">
        <v>79</v>
      </c>
      <c r="C48" s="180">
        <v>0</v>
      </c>
      <c r="D48" s="49"/>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1">
        <f t="shared" si="21"/>
        <v>0</v>
      </c>
      <c r="AT48" s="52">
        <f t="shared" si="22"/>
        <v>0</v>
      </c>
    </row>
    <row r="49" spans="1:46" x14ac:dyDescent="0.25">
      <c r="A49" s="48"/>
      <c r="B49" s="48" t="s">
        <v>62</v>
      </c>
      <c r="C49" s="180">
        <v>0</v>
      </c>
      <c r="D49" s="49"/>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1">
        <f t="shared" si="21"/>
        <v>0</v>
      </c>
      <c r="AT49" s="52">
        <f t="shared" si="22"/>
        <v>0</v>
      </c>
    </row>
    <row r="50" spans="1:46" x14ac:dyDescent="0.25">
      <c r="A50" s="48"/>
      <c r="B50" s="48" t="s">
        <v>63</v>
      </c>
      <c r="C50" s="180">
        <v>0</v>
      </c>
      <c r="D50" s="49"/>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1">
        <f t="shared" si="21"/>
        <v>0</v>
      </c>
      <c r="AT50" s="52">
        <f t="shared" si="22"/>
        <v>0</v>
      </c>
    </row>
    <row r="51" spans="1:46" x14ac:dyDescent="0.25">
      <c r="A51" s="48"/>
      <c r="B51" s="48" t="s">
        <v>80</v>
      </c>
      <c r="C51" s="180">
        <v>0</v>
      </c>
      <c r="D51" s="49"/>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1">
        <f t="shared" si="21"/>
        <v>0</v>
      </c>
      <c r="AT51" s="52">
        <f t="shared" si="22"/>
        <v>0</v>
      </c>
    </row>
    <row r="52" spans="1:46" x14ac:dyDescent="0.25">
      <c r="A52" s="48"/>
      <c r="B52" s="48"/>
      <c r="C52" s="180">
        <v>0</v>
      </c>
      <c r="D52" s="49"/>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1">
        <f t="shared" si="21"/>
        <v>0</v>
      </c>
      <c r="AT52" s="52">
        <f t="shared" si="22"/>
        <v>0</v>
      </c>
    </row>
    <row r="53" spans="1:46" x14ac:dyDescent="0.25">
      <c r="A53" s="48"/>
      <c r="B53" s="48"/>
      <c r="C53" s="180">
        <v>0</v>
      </c>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1">
        <f t="shared" si="21"/>
        <v>0</v>
      </c>
      <c r="AT53" s="52">
        <f t="shared" si="22"/>
        <v>0</v>
      </c>
    </row>
    <row r="54" spans="1:46" x14ac:dyDescent="0.25">
      <c r="A54" s="48"/>
      <c r="B54" s="48"/>
      <c r="C54" s="180">
        <v>0</v>
      </c>
      <c r="D54" s="49"/>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1">
        <f t="shared" si="21"/>
        <v>0</v>
      </c>
      <c r="AT54" s="52">
        <f t="shared" si="22"/>
        <v>0</v>
      </c>
    </row>
    <row r="55" spans="1:46" x14ac:dyDescent="0.25">
      <c r="A55" s="48"/>
      <c r="B55" s="48"/>
      <c r="C55" s="180">
        <v>0</v>
      </c>
      <c r="D55" s="49"/>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1">
        <f t="shared" si="21"/>
        <v>0</v>
      </c>
      <c r="AT55" s="52">
        <f t="shared" si="22"/>
        <v>0</v>
      </c>
    </row>
    <row r="56" spans="1:46" s="5" customFormat="1" ht="15" customHeight="1" x14ac:dyDescent="0.25">
      <c r="A56" s="53"/>
      <c r="B56" s="54" t="s">
        <v>81</v>
      </c>
      <c r="C56" s="55"/>
      <c r="D56" s="53"/>
      <c r="E56" s="56">
        <f>SUM(E33:E55)</f>
        <v>1</v>
      </c>
      <c r="F56" s="56">
        <f t="shared" ref="F56:AR56" si="23">SUM(F33:F55)</f>
        <v>1</v>
      </c>
      <c r="G56" s="56">
        <f t="shared" si="23"/>
        <v>1</v>
      </c>
      <c r="H56" s="56">
        <f t="shared" si="23"/>
        <v>1</v>
      </c>
      <c r="I56" s="56">
        <f t="shared" si="23"/>
        <v>1</v>
      </c>
      <c r="J56" s="56">
        <f t="shared" si="23"/>
        <v>1</v>
      </c>
      <c r="K56" s="56">
        <f t="shared" si="23"/>
        <v>1</v>
      </c>
      <c r="L56" s="56">
        <f t="shared" si="23"/>
        <v>1</v>
      </c>
      <c r="M56" s="56">
        <f t="shared" si="23"/>
        <v>1</v>
      </c>
      <c r="N56" s="56">
        <f t="shared" si="23"/>
        <v>1</v>
      </c>
      <c r="O56" s="56">
        <f t="shared" si="23"/>
        <v>1</v>
      </c>
      <c r="P56" s="56">
        <f t="shared" si="23"/>
        <v>1</v>
      </c>
      <c r="Q56" s="56">
        <f t="shared" si="23"/>
        <v>1</v>
      </c>
      <c r="R56" s="56">
        <f t="shared" si="23"/>
        <v>1</v>
      </c>
      <c r="S56" s="56">
        <f t="shared" si="23"/>
        <v>1</v>
      </c>
      <c r="T56" s="56">
        <f t="shared" si="23"/>
        <v>1</v>
      </c>
      <c r="U56" s="56">
        <f t="shared" si="23"/>
        <v>1</v>
      </c>
      <c r="V56" s="56">
        <f t="shared" si="23"/>
        <v>1</v>
      </c>
      <c r="W56" s="56">
        <f t="shared" si="23"/>
        <v>1</v>
      </c>
      <c r="X56" s="56">
        <f t="shared" si="23"/>
        <v>1</v>
      </c>
      <c r="Y56" s="56">
        <f t="shared" si="23"/>
        <v>1</v>
      </c>
      <c r="Z56" s="56">
        <f t="shared" si="23"/>
        <v>1</v>
      </c>
      <c r="AA56" s="56">
        <f t="shared" si="23"/>
        <v>1</v>
      </c>
      <c r="AB56" s="56">
        <f t="shared" si="23"/>
        <v>1</v>
      </c>
      <c r="AC56" s="56">
        <f t="shared" si="23"/>
        <v>1</v>
      </c>
      <c r="AD56" s="56">
        <f t="shared" si="23"/>
        <v>1</v>
      </c>
      <c r="AE56" s="56">
        <f t="shared" si="23"/>
        <v>1</v>
      </c>
      <c r="AF56" s="56">
        <f t="shared" si="23"/>
        <v>1</v>
      </c>
      <c r="AG56" s="56">
        <f t="shared" si="23"/>
        <v>1</v>
      </c>
      <c r="AH56" s="56">
        <f t="shared" si="23"/>
        <v>1</v>
      </c>
      <c r="AI56" s="56">
        <f t="shared" si="23"/>
        <v>1</v>
      </c>
      <c r="AJ56" s="56">
        <f t="shared" si="23"/>
        <v>1</v>
      </c>
      <c r="AK56" s="56">
        <f t="shared" si="23"/>
        <v>1</v>
      </c>
      <c r="AL56" s="56">
        <f t="shared" si="23"/>
        <v>1</v>
      </c>
      <c r="AM56" s="56">
        <f t="shared" si="23"/>
        <v>1</v>
      </c>
      <c r="AN56" s="56">
        <f t="shared" si="23"/>
        <v>1</v>
      </c>
      <c r="AO56" s="56">
        <f t="shared" si="23"/>
        <v>1</v>
      </c>
      <c r="AP56" s="56">
        <f t="shared" si="23"/>
        <v>1</v>
      </c>
      <c r="AQ56" s="56">
        <f t="shared" si="23"/>
        <v>1</v>
      </c>
      <c r="AR56" s="56">
        <f t="shared" si="23"/>
        <v>1</v>
      </c>
      <c r="AS56" s="51">
        <f t="shared" si="21"/>
        <v>40</v>
      </c>
      <c r="AT56" s="57">
        <f>SUM(AT33:AT55)</f>
        <v>400</v>
      </c>
    </row>
  </sheetData>
  <mergeCells count="3">
    <mergeCell ref="AS9:AT9"/>
    <mergeCell ref="AS31:AT31"/>
    <mergeCell ref="E4:J4"/>
  </mergeCells>
  <phoneticPr fontId="2" type="noConversion"/>
  <pageMargins left="0.5" right="0.5" top="0.75" bottom="0.75" header="0.5" footer="0.25"/>
  <pageSetup paperSize="364" scale="39" orientation="landscape" r:id="rId1"/>
  <headerFooter alignWithMargins="0">
    <oddFooter>&amp;L&amp;"Verdana,Regular"&amp;8File Name=&amp;F/&amp;A
Date=&amp;D&amp;C&amp;"Verdana,Regular"&amp;8&amp;P of &amp;N&amp;R&amp;"Verdana,Regular"&amp;8Intellectual Property of
Plante Moran Realpoint, LLC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D73"/>
  <sheetViews>
    <sheetView zoomScaleNormal="100" zoomScaleSheetLayoutView="70" workbookViewId="0">
      <selection activeCell="G68" sqref="G68"/>
    </sheetView>
  </sheetViews>
  <sheetFormatPr defaultColWidth="15" defaultRowHeight="13" x14ac:dyDescent="0.3"/>
  <cols>
    <col min="1" max="1" width="2" style="64" bestFit="1" customWidth="1"/>
    <col min="2" max="2" width="5.1796875" style="64" bestFit="1" customWidth="1"/>
    <col min="3" max="3" width="34.7265625" style="64" customWidth="1"/>
    <col min="4" max="4" width="16.453125" style="64" bestFit="1" customWidth="1"/>
    <col min="5" max="5" width="7" style="64" bestFit="1" customWidth="1"/>
    <col min="6" max="6" width="12.7265625" style="138" customWidth="1"/>
    <col min="7" max="10" width="12.7265625" style="64" customWidth="1"/>
    <col min="11" max="11" width="9.7265625" style="64" customWidth="1"/>
    <col min="12" max="16384" width="15" style="64"/>
  </cols>
  <sheetData>
    <row r="1" spans="1:82" x14ac:dyDescent="0.3">
      <c r="B1" s="4"/>
      <c r="C1" s="4"/>
      <c r="D1" s="112"/>
      <c r="E1" s="112"/>
      <c r="F1" s="134"/>
      <c r="G1" s="112"/>
      <c r="H1" s="112"/>
      <c r="I1" s="112"/>
      <c r="J1" s="112"/>
    </row>
    <row r="2" spans="1:82" s="2" customFormat="1" ht="14.5" x14ac:dyDescent="0.35">
      <c r="C2" s="67" t="s">
        <v>140</v>
      </c>
      <c r="D2" s="245">
        <f>Summary!D2</f>
        <v>0</v>
      </c>
      <c r="E2" s="10"/>
      <c r="L2" s="1"/>
      <c r="M2" s="6"/>
      <c r="N2" s="6"/>
      <c r="O2" s="6"/>
      <c r="P2" s="1"/>
      <c r="Q2" s="6"/>
      <c r="R2" s="6"/>
      <c r="S2" s="6"/>
      <c r="T2" s="6"/>
      <c r="U2" s="1"/>
      <c r="V2" s="6"/>
      <c r="W2" s="6"/>
      <c r="X2" s="6"/>
      <c r="Y2" s="6"/>
      <c r="Z2" s="1"/>
      <c r="AA2" s="6"/>
      <c r="AB2" s="6"/>
      <c r="AC2" s="6"/>
      <c r="AD2" s="6"/>
      <c r="AE2" s="1"/>
      <c r="AF2" s="6"/>
      <c r="AG2" s="6"/>
      <c r="AH2" s="6"/>
      <c r="AI2" s="6"/>
      <c r="AJ2" s="1"/>
      <c r="AK2" s="6"/>
      <c r="AL2" s="6"/>
      <c r="AM2" s="6"/>
      <c r="AN2" s="1"/>
      <c r="AO2" s="6"/>
      <c r="AP2" s="6"/>
      <c r="AQ2" s="6"/>
      <c r="AR2" s="6"/>
      <c r="AS2" s="1"/>
      <c r="AT2" s="6"/>
      <c r="AU2" s="6"/>
      <c r="AV2" s="6"/>
      <c r="AW2" s="6"/>
      <c r="AX2" s="1"/>
      <c r="AY2" s="6"/>
      <c r="AZ2" s="6"/>
      <c r="BA2" s="6"/>
      <c r="BB2" s="6"/>
      <c r="BC2" s="1"/>
      <c r="BD2" s="6"/>
      <c r="BE2" s="6"/>
      <c r="BF2" s="6"/>
      <c r="BG2" s="6"/>
      <c r="BH2" s="1"/>
      <c r="BI2" s="6"/>
      <c r="BJ2" s="1"/>
      <c r="BK2" s="6"/>
      <c r="BL2" s="6"/>
      <c r="BM2" s="6"/>
      <c r="BN2" s="6"/>
      <c r="BO2" s="1"/>
      <c r="BP2" s="6"/>
      <c r="BQ2" s="6"/>
      <c r="BR2" s="6"/>
      <c r="BS2" s="6"/>
      <c r="BT2" s="1"/>
      <c r="BU2" s="6"/>
      <c r="BV2" s="1"/>
      <c r="BW2" s="6"/>
      <c r="BX2" s="6"/>
      <c r="BY2" s="6"/>
      <c r="BZ2" s="6"/>
      <c r="CA2" s="1"/>
      <c r="CB2" s="6"/>
      <c r="CC2" s="6"/>
      <c r="CD2" s="7"/>
    </row>
    <row r="3" spans="1:82" s="2" customFormat="1" ht="14.5" x14ac:dyDescent="0.35">
      <c r="C3" s="67"/>
      <c r="D3" s="225"/>
      <c r="E3" s="10"/>
      <c r="L3" s="1"/>
      <c r="M3" s="6"/>
      <c r="N3" s="6"/>
      <c r="O3" s="6"/>
      <c r="P3" s="1"/>
      <c r="Q3" s="6"/>
      <c r="R3" s="6"/>
      <c r="S3" s="6"/>
      <c r="T3" s="6"/>
      <c r="U3" s="1"/>
      <c r="V3" s="6"/>
      <c r="W3" s="6"/>
      <c r="X3" s="6"/>
      <c r="Y3" s="6"/>
      <c r="Z3" s="1"/>
      <c r="AA3" s="6"/>
      <c r="AB3" s="6"/>
      <c r="AC3" s="6"/>
      <c r="AD3" s="6"/>
      <c r="AE3" s="1"/>
      <c r="AF3" s="6"/>
      <c r="AG3" s="6"/>
      <c r="AH3" s="6"/>
      <c r="AI3" s="6"/>
      <c r="AJ3" s="1"/>
      <c r="AK3" s="6"/>
      <c r="AL3" s="6"/>
      <c r="AM3" s="6"/>
      <c r="AN3" s="1"/>
      <c r="AO3" s="6"/>
      <c r="AP3" s="6"/>
      <c r="AQ3" s="6"/>
      <c r="AR3" s="6"/>
      <c r="AS3" s="1"/>
      <c r="AT3" s="6"/>
      <c r="AU3" s="6"/>
      <c r="AV3" s="6"/>
      <c r="AW3" s="6"/>
      <c r="AX3" s="1"/>
      <c r="AY3" s="6"/>
      <c r="AZ3" s="6"/>
      <c r="BA3" s="6"/>
      <c r="BB3" s="6"/>
      <c r="BC3" s="1"/>
      <c r="BD3" s="6"/>
      <c r="BE3" s="6"/>
      <c r="BF3" s="6"/>
      <c r="BG3" s="6"/>
      <c r="BH3" s="1"/>
      <c r="BI3" s="6"/>
      <c r="BJ3" s="1"/>
      <c r="BK3" s="6"/>
      <c r="BL3" s="6"/>
      <c r="BM3" s="6"/>
      <c r="BN3" s="6"/>
      <c r="BO3" s="1"/>
      <c r="BP3" s="6"/>
      <c r="BQ3" s="6"/>
      <c r="BR3" s="6"/>
      <c r="BS3" s="6"/>
      <c r="BT3" s="1"/>
      <c r="BU3" s="6"/>
      <c r="BV3" s="1"/>
      <c r="BW3" s="6"/>
      <c r="BX3" s="6"/>
      <c r="BY3" s="6"/>
      <c r="BZ3" s="6"/>
      <c r="CA3" s="1"/>
      <c r="CB3" s="6"/>
      <c r="CC3" s="6"/>
      <c r="CD3" s="7"/>
    </row>
    <row r="4" spans="1:82" x14ac:dyDescent="0.3">
      <c r="B4" s="4"/>
      <c r="C4" s="4"/>
      <c r="D4" s="112"/>
      <c r="E4" s="112"/>
      <c r="F4" s="134"/>
      <c r="G4" s="112"/>
      <c r="H4" s="112"/>
      <c r="I4" s="112"/>
      <c r="J4" s="112"/>
    </row>
    <row r="5" spans="1:82" ht="14.5" x14ac:dyDescent="0.35">
      <c r="A5" s="113"/>
      <c r="C5" s="67"/>
      <c r="D5" s="249" t="s">
        <v>3</v>
      </c>
      <c r="E5" s="249"/>
      <c r="F5" s="250" t="s">
        <v>4</v>
      </c>
      <c r="G5" s="250"/>
      <c r="H5" s="1"/>
    </row>
    <row r="6" spans="1:82" ht="14.5" x14ac:dyDescent="0.35">
      <c r="A6" s="113"/>
      <c r="C6" s="67" t="s">
        <v>6</v>
      </c>
      <c r="D6" s="258">
        <f>Summary!D8</f>
        <v>45792</v>
      </c>
      <c r="E6" s="258"/>
      <c r="F6" s="258">
        <f>Summary!F8</f>
        <v>46447</v>
      </c>
      <c r="G6" s="258"/>
      <c r="H6" s="1"/>
    </row>
    <row r="7" spans="1:82" ht="14.5" x14ac:dyDescent="0.35">
      <c r="A7" s="113"/>
      <c r="C7" s="67" t="s">
        <v>9</v>
      </c>
      <c r="D7" s="258">
        <f>Summary!D9</f>
        <v>46419</v>
      </c>
      <c r="E7" s="258"/>
      <c r="F7" s="258">
        <f>Summary!F9</f>
        <v>46599</v>
      </c>
      <c r="G7" s="258"/>
      <c r="H7" s="1"/>
    </row>
    <row r="8" spans="1:82" x14ac:dyDescent="0.3">
      <c r="A8" s="113"/>
      <c r="C8" s="4"/>
      <c r="D8" s="222"/>
      <c r="E8" s="222"/>
      <c r="F8" s="222"/>
      <c r="G8" s="222"/>
      <c r="H8" s="1"/>
    </row>
    <row r="9" spans="1:82" x14ac:dyDescent="0.3">
      <c r="C9" s="257" t="s">
        <v>138</v>
      </c>
      <c r="D9" s="257"/>
      <c r="E9" s="257"/>
      <c r="F9" s="257"/>
      <c r="G9" s="257"/>
      <c r="H9" s="1"/>
    </row>
    <row r="10" spans="1:82" x14ac:dyDescent="0.3">
      <c r="C10" s="233"/>
      <c r="E10" s="114" t="s">
        <v>14</v>
      </c>
      <c r="F10" s="135" t="s">
        <v>15</v>
      </c>
      <c r="G10" s="114" t="s">
        <v>16</v>
      </c>
      <c r="H10" s="1"/>
    </row>
    <row r="11" spans="1:82" ht="14.5" x14ac:dyDescent="0.35">
      <c r="C11" s="4" t="s">
        <v>19</v>
      </c>
      <c r="D11" s="211" t="s">
        <v>20</v>
      </c>
      <c r="E11" s="116">
        <f>G11/30</f>
        <v>20.9</v>
      </c>
      <c r="F11" s="178">
        <f>G11/7</f>
        <v>89.571428571428569</v>
      </c>
      <c r="G11" s="117">
        <f>D7-D6</f>
        <v>627</v>
      </c>
      <c r="H11" s="1"/>
    </row>
    <row r="12" spans="1:82" x14ac:dyDescent="0.3">
      <c r="C12" s="114"/>
      <c r="D12" s="115" t="s">
        <v>4</v>
      </c>
      <c r="E12" s="116">
        <f>G12/30</f>
        <v>5.0666666666666664</v>
      </c>
      <c r="F12" s="178">
        <f>G12/7</f>
        <v>21.714285714285715</v>
      </c>
      <c r="G12" s="117">
        <f>F7-F6</f>
        <v>152</v>
      </c>
      <c r="H12" s="1"/>
    </row>
    <row r="13" spans="1:82" x14ac:dyDescent="0.3">
      <c r="C13" s="3"/>
      <c r="D13" s="3"/>
      <c r="E13" s="3"/>
      <c r="F13" s="136"/>
      <c r="G13" s="118"/>
      <c r="H13" s="118"/>
      <c r="I13" s="118"/>
      <c r="J13" s="118"/>
    </row>
    <row r="14" spans="1:82" x14ac:dyDescent="0.3">
      <c r="A14" s="172"/>
      <c r="B14" s="119" t="s">
        <v>82</v>
      </c>
      <c r="C14" s="120" t="s">
        <v>28</v>
      </c>
      <c r="D14" s="121" t="s">
        <v>83</v>
      </c>
      <c r="E14" s="121" t="s">
        <v>84</v>
      </c>
      <c r="F14" s="223" t="s">
        <v>84</v>
      </c>
      <c r="G14" s="123" t="s">
        <v>85</v>
      </c>
      <c r="H14" s="122"/>
      <c r="I14" s="123" t="s">
        <v>86</v>
      </c>
      <c r="J14" s="124" t="s">
        <v>27</v>
      </c>
    </row>
    <row r="15" spans="1:82" x14ac:dyDescent="0.3">
      <c r="A15" s="173"/>
      <c r="B15" s="125" t="s">
        <v>87</v>
      </c>
      <c r="C15" s="126"/>
      <c r="D15" s="127"/>
      <c r="E15" s="127"/>
      <c r="F15" s="137" t="s">
        <v>88</v>
      </c>
      <c r="G15" s="128" t="s">
        <v>89</v>
      </c>
      <c r="H15" s="128" t="s">
        <v>90</v>
      </c>
      <c r="I15" s="128" t="s">
        <v>91</v>
      </c>
      <c r="J15" s="129" t="s">
        <v>29</v>
      </c>
    </row>
    <row r="16" spans="1:82" x14ac:dyDescent="0.3">
      <c r="A16" s="145"/>
      <c r="B16" s="140"/>
      <c r="C16" s="141"/>
      <c r="D16" s="142"/>
      <c r="E16" s="142"/>
      <c r="F16" s="143"/>
      <c r="G16" s="144"/>
      <c r="H16" s="144"/>
      <c r="I16" s="144"/>
      <c r="J16" s="164"/>
    </row>
    <row r="17" spans="1:11" x14ac:dyDescent="0.3">
      <c r="A17" s="145"/>
      <c r="B17" s="145"/>
      <c r="C17" s="146" t="s">
        <v>33</v>
      </c>
      <c r="D17" s="1"/>
      <c r="E17" s="147"/>
      <c r="F17" s="148"/>
      <c r="G17" s="149"/>
      <c r="H17" s="1"/>
      <c r="I17" s="149"/>
      <c r="J17" s="165"/>
    </row>
    <row r="18" spans="1:11" x14ac:dyDescent="0.3">
      <c r="A18" s="150"/>
      <c r="B18" s="150"/>
      <c r="C18" s="151"/>
      <c r="D18" s="1"/>
      <c r="E18" s="152"/>
      <c r="F18" s="153"/>
      <c r="G18" s="154"/>
      <c r="H18" s="1"/>
      <c r="I18" s="154"/>
      <c r="J18" s="158"/>
    </row>
    <row r="19" spans="1:11" x14ac:dyDescent="0.3">
      <c r="A19" s="150" t="s">
        <v>92</v>
      </c>
      <c r="B19" s="155"/>
      <c r="C19" s="150" t="s">
        <v>93</v>
      </c>
      <c r="D19" s="156"/>
      <c r="E19" s="150" t="s">
        <v>94</v>
      </c>
      <c r="F19" s="157"/>
      <c r="G19" s="158">
        <f t="shared" ref="G19:G54" si="0">IF($A19="E",D19*F19,0)</f>
        <v>0</v>
      </c>
      <c r="H19" s="158">
        <f t="shared" ref="H19:H54" si="1">IF($A19="L",D19*F19,0)</f>
        <v>0</v>
      </c>
      <c r="I19" s="158">
        <f t="shared" ref="I19:I54" si="2">IF($A19="S",D19*F19,0)</f>
        <v>0</v>
      </c>
      <c r="J19" s="158">
        <f t="shared" ref="J19:J54" si="3">D19*F19</f>
        <v>0</v>
      </c>
      <c r="K19" s="64" t="b">
        <f>SUM(G19:I19)=J19</f>
        <v>1</v>
      </c>
    </row>
    <row r="20" spans="1:11" x14ac:dyDescent="0.3">
      <c r="A20" s="150" t="s">
        <v>92</v>
      </c>
      <c r="B20" s="155"/>
      <c r="C20" s="150" t="s">
        <v>95</v>
      </c>
      <c r="D20" s="156">
        <v>24</v>
      </c>
      <c r="E20" s="150" t="s">
        <v>94</v>
      </c>
      <c r="F20" s="157">
        <v>10</v>
      </c>
      <c r="G20" s="158">
        <f t="shared" si="0"/>
        <v>240</v>
      </c>
      <c r="H20" s="158">
        <f t="shared" si="1"/>
        <v>0</v>
      </c>
      <c r="I20" s="158">
        <f t="shared" si="2"/>
        <v>0</v>
      </c>
      <c r="J20" s="158">
        <f t="shared" si="3"/>
        <v>240</v>
      </c>
      <c r="K20" s="64" t="b">
        <f t="shared" ref="K20:K54" si="4">SUM(G20:I20)=J20</f>
        <v>1</v>
      </c>
    </row>
    <row r="21" spans="1:11" x14ac:dyDescent="0.3">
      <c r="A21" s="150" t="s">
        <v>92</v>
      </c>
      <c r="B21" s="155"/>
      <c r="C21" s="150" t="s">
        <v>96</v>
      </c>
      <c r="D21" s="156"/>
      <c r="E21" s="150" t="s">
        <v>94</v>
      </c>
      <c r="F21" s="157"/>
      <c r="G21" s="158">
        <f t="shared" si="0"/>
        <v>0</v>
      </c>
      <c r="H21" s="158">
        <f t="shared" si="1"/>
        <v>0</v>
      </c>
      <c r="I21" s="158">
        <f t="shared" si="2"/>
        <v>0</v>
      </c>
      <c r="J21" s="158">
        <f t="shared" si="3"/>
        <v>0</v>
      </c>
      <c r="K21" s="64" t="b">
        <f t="shared" si="4"/>
        <v>1</v>
      </c>
    </row>
    <row r="22" spans="1:11" x14ac:dyDescent="0.3">
      <c r="A22" s="150" t="s">
        <v>92</v>
      </c>
      <c r="B22" s="155"/>
      <c r="C22" s="150" t="s">
        <v>97</v>
      </c>
      <c r="D22" s="156"/>
      <c r="E22" s="150" t="s">
        <v>94</v>
      </c>
      <c r="F22" s="157"/>
      <c r="G22" s="158">
        <f t="shared" si="0"/>
        <v>0</v>
      </c>
      <c r="H22" s="158">
        <f t="shared" si="1"/>
        <v>0</v>
      </c>
      <c r="I22" s="158">
        <f t="shared" si="2"/>
        <v>0</v>
      </c>
      <c r="J22" s="158">
        <f t="shared" si="3"/>
        <v>0</v>
      </c>
      <c r="K22" s="64" t="b">
        <f t="shared" si="4"/>
        <v>1</v>
      </c>
    </row>
    <row r="23" spans="1:11" x14ac:dyDescent="0.3">
      <c r="A23" s="150" t="s">
        <v>92</v>
      </c>
      <c r="B23" s="155"/>
      <c r="C23" s="150" t="s">
        <v>98</v>
      </c>
      <c r="D23" s="156"/>
      <c r="E23" s="150" t="s">
        <v>94</v>
      </c>
      <c r="F23" s="157"/>
      <c r="G23" s="158">
        <f t="shared" si="0"/>
        <v>0</v>
      </c>
      <c r="H23" s="158">
        <f t="shared" si="1"/>
        <v>0</v>
      </c>
      <c r="I23" s="158">
        <f t="shared" si="2"/>
        <v>0</v>
      </c>
      <c r="J23" s="158">
        <f t="shared" si="3"/>
        <v>0</v>
      </c>
      <c r="K23" s="64" t="b">
        <f t="shared" si="4"/>
        <v>1</v>
      </c>
    </row>
    <row r="24" spans="1:11" x14ac:dyDescent="0.3">
      <c r="A24" s="150" t="s">
        <v>92</v>
      </c>
      <c r="B24" s="155"/>
      <c r="C24" s="150" t="s">
        <v>99</v>
      </c>
      <c r="D24" s="156"/>
      <c r="E24" s="150" t="s">
        <v>94</v>
      </c>
      <c r="F24" s="157"/>
      <c r="G24" s="158">
        <f t="shared" si="0"/>
        <v>0</v>
      </c>
      <c r="H24" s="158">
        <f t="shared" si="1"/>
        <v>0</v>
      </c>
      <c r="I24" s="158">
        <f t="shared" si="2"/>
        <v>0</v>
      </c>
      <c r="J24" s="158">
        <f t="shared" si="3"/>
        <v>0</v>
      </c>
      <c r="K24" s="64" t="b">
        <f t="shared" si="4"/>
        <v>1</v>
      </c>
    </row>
    <row r="25" spans="1:11" x14ac:dyDescent="0.3">
      <c r="A25" s="150" t="s">
        <v>92</v>
      </c>
      <c r="B25" s="155"/>
      <c r="C25" s="150" t="s">
        <v>100</v>
      </c>
      <c r="D25" s="156"/>
      <c r="E25" s="150" t="s">
        <v>101</v>
      </c>
      <c r="F25" s="157"/>
      <c r="G25" s="158">
        <f t="shared" si="0"/>
        <v>0</v>
      </c>
      <c r="H25" s="158">
        <f t="shared" si="1"/>
        <v>0</v>
      </c>
      <c r="I25" s="158">
        <f t="shared" si="2"/>
        <v>0</v>
      </c>
      <c r="J25" s="158">
        <f t="shared" si="3"/>
        <v>0</v>
      </c>
      <c r="K25" s="64" t="b">
        <f t="shared" si="4"/>
        <v>1</v>
      </c>
    </row>
    <row r="26" spans="1:11" x14ac:dyDescent="0.3">
      <c r="A26" s="150" t="s">
        <v>92</v>
      </c>
      <c r="B26" s="155"/>
      <c r="C26" s="150" t="s">
        <v>102</v>
      </c>
      <c r="D26" s="156"/>
      <c r="E26" s="150" t="s">
        <v>101</v>
      </c>
      <c r="F26" s="157"/>
      <c r="G26" s="158">
        <f t="shared" si="0"/>
        <v>0</v>
      </c>
      <c r="H26" s="158">
        <f t="shared" si="1"/>
        <v>0</v>
      </c>
      <c r="I26" s="158">
        <f t="shared" si="2"/>
        <v>0</v>
      </c>
      <c r="J26" s="158">
        <f t="shared" si="3"/>
        <v>0</v>
      </c>
      <c r="K26" s="64" t="b">
        <f t="shared" si="4"/>
        <v>1</v>
      </c>
    </row>
    <row r="27" spans="1:11" x14ac:dyDescent="0.3">
      <c r="A27" s="150" t="s">
        <v>92</v>
      </c>
      <c r="B27" s="155"/>
      <c r="C27" s="150" t="s">
        <v>103</v>
      </c>
      <c r="D27" s="156"/>
      <c r="E27" s="150" t="s">
        <v>94</v>
      </c>
      <c r="F27" s="157"/>
      <c r="G27" s="158">
        <f t="shared" si="0"/>
        <v>0</v>
      </c>
      <c r="H27" s="158">
        <f t="shared" si="1"/>
        <v>0</v>
      </c>
      <c r="I27" s="158">
        <f t="shared" si="2"/>
        <v>0</v>
      </c>
      <c r="J27" s="158">
        <f t="shared" si="3"/>
        <v>0</v>
      </c>
      <c r="K27" s="64" t="b">
        <f t="shared" si="4"/>
        <v>1</v>
      </c>
    </row>
    <row r="28" spans="1:11" x14ac:dyDescent="0.3">
      <c r="A28" s="150" t="s">
        <v>92</v>
      </c>
      <c r="B28" s="155"/>
      <c r="C28" s="150" t="s">
        <v>104</v>
      </c>
      <c r="D28" s="156"/>
      <c r="E28" s="150" t="s">
        <v>94</v>
      </c>
      <c r="F28" s="157"/>
      <c r="G28" s="158">
        <f t="shared" si="0"/>
        <v>0</v>
      </c>
      <c r="H28" s="158">
        <f t="shared" si="1"/>
        <v>0</v>
      </c>
      <c r="I28" s="158">
        <f t="shared" si="2"/>
        <v>0</v>
      </c>
      <c r="J28" s="158">
        <f t="shared" si="3"/>
        <v>0</v>
      </c>
      <c r="K28" s="64" t="b">
        <f t="shared" si="4"/>
        <v>1</v>
      </c>
    </row>
    <row r="29" spans="1:11" x14ac:dyDescent="0.3">
      <c r="A29" s="150" t="s">
        <v>92</v>
      </c>
      <c r="B29" s="155"/>
      <c r="C29" s="150" t="s">
        <v>105</v>
      </c>
      <c r="D29" s="156"/>
      <c r="E29" s="150" t="s">
        <v>94</v>
      </c>
      <c r="F29" s="157"/>
      <c r="G29" s="158">
        <f t="shared" si="0"/>
        <v>0</v>
      </c>
      <c r="H29" s="158">
        <f t="shared" si="1"/>
        <v>0</v>
      </c>
      <c r="I29" s="158">
        <f t="shared" si="2"/>
        <v>0</v>
      </c>
      <c r="J29" s="158">
        <f t="shared" si="3"/>
        <v>0</v>
      </c>
      <c r="K29" s="64" t="b">
        <f t="shared" si="4"/>
        <v>1</v>
      </c>
    </row>
    <row r="30" spans="1:11" x14ac:dyDescent="0.3">
      <c r="A30" s="150" t="s">
        <v>92</v>
      </c>
      <c r="B30" s="155"/>
      <c r="C30" s="150" t="s">
        <v>106</v>
      </c>
      <c r="D30" s="156"/>
      <c r="E30" s="150" t="s">
        <v>94</v>
      </c>
      <c r="F30" s="157"/>
      <c r="G30" s="158">
        <f t="shared" si="0"/>
        <v>0</v>
      </c>
      <c r="H30" s="158">
        <f t="shared" si="1"/>
        <v>0</v>
      </c>
      <c r="I30" s="158">
        <f t="shared" si="2"/>
        <v>0</v>
      </c>
      <c r="J30" s="158">
        <f t="shared" si="3"/>
        <v>0</v>
      </c>
      <c r="K30" s="64" t="b">
        <f t="shared" si="4"/>
        <v>1</v>
      </c>
    </row>
    <row r="31" spans="1:11" x14ac:dyDescent="0.3">
      <c r="A31" s="150" t="s">
        <v>92</v>
      </c>
      <c r="B31" s="155"/>
      <c r="C31" s="150" t="s">
        <v>107</v>
      </c>
      <c r="D31" s="156"/>
      <c r="E31" s="150" t="s">
        <v>94</v>
      </c>
      <c r="F31" s="157"/>
      <c r="G31" s="158">
        <f t="shared" si="0"/>
        <v>0</v>
      </c>
      <c r="H31" s="158">
        <f t="shared" si="1"/>
        <v>0</v>
      </c>
      <c r="I31" s="158">
        <f t="shared" si="2"/>
        <v>0</v>
      </c>
      <c r="J31" s="158">
        <f t="shared" si="3"/>
        <v>0</v>
      </c>
      <c r="K31" s="64" t="b">
        <f t="shared" si="4"/>
        <v>1</v>
      </c>
    </row>
    <row r="32" spans="1:11" x14ac:dyDescent="0.3">
      <c r="A32" s="150" t="s">
        <v>92</v>
      </c>
      <c r="B32" s="155"/>
      <c r="C32" s="150" t="s">
        <v>108</v>
      </c>
      <c r="D32" s="156"/>
      <c r="E32" s="150" t="s">
        <v>94</v>
      </c>
      <c r="F32" s="157"/>
      <c r="G32" s="158">
        <f t="shared" si="0"/>
        <v>0</v>
      </c>
      <c r="H32" s="158">
        <f t="shared" si="1"/>
        <v>0</v>
      </c>
      <c r="I32" s="158">
        <f t="shared" si="2"/>
        <v>0</v>
      </c>
      <c r="J32" s="158">
        <f t="shared" si="3"/>
        <v>0</v>
      </c>
      <c r="K32" s="64" t="b">
        <f t="shared" si="4"/>
        <v>1</v>
      </c>
    </row>
    <row r="33" spans="1:12" x14ac:dyDescent="0.3">
      <c r="A33" s="150" t="s">
        <v>92</v>
      </c>
      <c r="B33" s="155"/>
      <c r="C33" s="150" t="s">
        <v>109</v>
      </c>
      <c r="D33" s="156"/>
      <c r="E33" s="150" t="s">
        <v>101</v>
      </c>
      <c r="F33" s="157"/>
      <c r="G33" s="158">
        <f t="shared" si="0"/>
        <v>0</v>
      </c>
      <c r="H33" s="158">
        <f t="shared" si="1"/>
        <v>0</v>
      </c>
      <c r="I33" s="158">
        <f t="shared" si="2"/>
        <v>0</v>
      </c>
      <c r="J33" s="158">
        <f t="shared" si="3"/>
        <v>0</v>
      </c>
      <c r="K33" s="64" t="b">
        <f t="shared" si="4"/>
        <v>1</v>
      </c>
    </row>
    <row r="34" spans="1:12" x14ac:dyDescent="0.3">
      <c r="A34" s="150" t="s">
        <v>92</v>
      </c>
      <c r="B34" s="155"/>
      <c r="C34" s="150" t="s">
        <v>110</v>
      </c>
      <c r="D34" s="156"/>
      <c r="E34" s="150" t="s">
        <v>101</v>
      </c>
      <c r="F34" s="157"/>
      <c r="G34" s="158">
        <f t="shared" si="0"/>
        <v>0</v>
      </c>
      <c r="H34" s="158">
        <f t="shared" si="1"/>
        <v>0</v>
      </c>
      <c r="I34" s="158">
        <f t="shared" si="2"/>
        <v>0</v>
      </c>
      <c r="J34" s="158">
        <f t="shared" si="3"/>
        <v>0</v>
      </c>
      <c r="K34" s="64" t="b">
        <f t="shared" si="4"/>
        <v>1</v>
      </c>
    </row>
    <row r="35" spans="1:12" x14ac:dyDescent="0.3">
      <c r="A35" s="150" t="s">
        <v>92</v>
      </c>
      <c r="B35" s="155"/>
      <c r="C35" s="150" t="s">
        <v>145</v>
      </c>
      <c r="D35" s="156"/>
      <c r="E35" s="150" t="s">
        <v>94</v>
      </c>
      <c r="F35" s="157"/>
      <c r="G35" s="158">
        <f t="shared" si="0"/>
        <v>0</v>
      </c>
      <c r="H35" s="158">
        <f t="shared" si="1"/>
        <v>0</v>
      </c>
      <c r="I35" s="158">
        <f t="shared" si="2"/>
        <v>0</v>
      </c>
      <c r="J35" s="158">
        <f t="shared" si="3"/>
        <v>0</v>
      </c>
      <c r="K35" s="64" t="b">
        <f t="shared" si="4"/>
        <v>1</v>
      </c>
    </row>
    <row r="36" spans="1:12" x14ac:dyDescent="0.3">
      <c r="A36" s="150" t="s">
        <v>92</v>
      </c>
      <c r="B36" s="155"/>
      <c r="C36" s="150" t="s">
        <v>146</v>
      </c>
      <c r="D36" s="156"/>
      <c r="E36" s="150" t="s">
        <v>94</v>
      </c>
      <c r="F36" s="157"/>
      <c r="G36" s="158">
        <f t="shared" si="0"/>
        <v>0</v>
      </c>
      <c r="H36" s="158">
        <f t="shared" si="1"/>
        <v>0</v>
      </c>
      <c r="I36" s="158">
        <f t="shared" si="2"/>
        <v>0</v>
      </c>
      <c r="J36" s="158">
        <f t="shared" si="3"/>
        <v>0</v>
      </c>
      <c r="K36" s="64" t="b">
        <f t="shared" si="4"/>
        <v>1</v>
      </c>
    </row>
    <row r="37" spans="1:12" x14ac:dyDescent="0.3">
      <c r="A37" s="150" t="s">
        <v>92</v>
      </c>
      <c r="B37" s="155"/>
      <c r="C37" s="150" t="s">
        <v>111</v>
      </c>
      <c r="D37" s="156"/>
      <c r="E37" s="150" t="s">
        <v>94</v>
      </c>
      <c r="F37" s="157"/>
      <c r="G37" s="158">
        <f t="shared" si="0"/>
        <v>0</v>
      </c>
      <c r="H37" s="158">
        <f t="shared" si="1"/>
        <v>0</v>
      </c>
      <c r="I37" s="158">
        <f t="shared" si="2"/>
        <v>0</v>
      </c>
      <c r="J37" s="158">
        <f t="shared" si="3"/>
        <v>0</v>
      </c>
      <c r="K37" s="64" t="b">
        <f t="shared" si="4"/>
        <v>1</v>
      </c>
    </row>
    <row r="38" spans="1:12" x14ac:dyDescent="0.3">
      <c r="A38" s="150" t="s">
        <v>92</v>
      </c>
      <c r="B38" s="155"/>
      <c r="C38" s="150" t="s">
        <v>112</v>
      </c>
      <c r="D38" s="156"/>
      <c r="E38" s="150" t="s">
        <v>94</v>
      </c>
      <c r="F38" s="157"/>
      <c r="G38" s="158">
        <f t="shared" si="0"/>
        <v>0</v>
      </c>
      <c r="H38" s="158">
        <f t="shared" si="1"/>
        <v>0</v>
      </c>
      <c r="I38" s="158">
        <f t="shared" si="2"/>
        <v>0</v>
      </c>
      <c r="J38" s="158">
        <f t="shared" si="3"/>
        <v>0</v>
      </c>
      <c r="K38" s="64" t="b">
        <f t="shared" si="4"/>
        <v>1</v>
      </c>
    </row>
    <row r="39" spans="1:12" x14ac:dyDescent="0.3">
      <c r="A39" s="150" t="s">
        <v>92</v>
      </c>
      <c r="B39" s="155"/>
      <c r="C39" s="150" t="s">
        <v>113</v>
      </c>
      <c r="D39" s="156"/>
      <c r="E39" s="150" t="s">
        <v>94</v>
      </c>
      <c r="F39" s="157"/>
      <c r="G39" s="158">
        <f t="shared" si="0"/>
        <v>0</v>
      </c>
      <c r="H39" s="158">
        <f t="shared" si="1"/>
        <v>0</v>
      </c>
      <c r="I39" s="158">
        <f t="shared" si="2"/>
        <v>0</v>
      </c>
      <c r="J39" s="158">
        <f t="shared" si="3"/>
        <v>0</v>
      </c>
      <c r="K39" s="64" t="b">
        <f t="shared" si="4"/>
        <v>1</v>
      </c>
    </row>
    <row r="40" spans="1:12" x14ac:dyDescent="0.3">
      <c r="A40" s="150" t="s">
        <v>92</v>
      </c>
      <c r="B40" s="155"/>
      <c r="C40" s="150" t="s">
        <v>114</v>
      </c>
      <c r="D40" s="156"/>
      <c r="E40" s="150" t="s">
        <v>94</v>
      </c>
      <c r="F40" s="157"/>
      <c r="G40" s="158">
        <f t="shared" si="0"/>
        <v>0</v>
      </c>
      <c r="H40" s="158">
        <f t="shared" si="1"/>
        <v>0</v>
      </c>
      <c r="I40" s="158">
        <f t="shared" si="2"/>
        <v>0</v>
      </c>
      <c r="J40" s="158">
        <f t="shared" si="3"/>
        <v>0</v>
      </c>
      <c r="K40" s="64" t="b">
        <f t="shared" si="4"/>
        <v>1</v>
      </c>
    </row>
    <row r="41" spans="1:12" x14ac:dyDescent="0.3">
      <c r="A41" s="150" t="s">
        <v>92</v>
      </c>
      <c r="B41" s="155"/>
      <c r="C41" s="150" t="s">
        <v>115</v>
      </c>
      <c r="D41" s="156"/>
      <c r="E41" s="150" t="s">
        <v>94</v>
      </c>
      <c r="F41" s="157"/>
      <c r="G41" s="158">
        <f t="shared" si="0"/>
        <v>0</v>
      </c>
      <c r="H41" s="158">
        <f t="shared" si="1"/>
        <v>0</v>
      </c>
      <c r="I41" s="158">
        <f t="shared" si="2"/>
        <v>0</v>
      </c>
      <c r="J41" s="158">
        <f t="shared" si="3"/>
        <v>0</v>
      </c>
      <c r="K41" s="64" t="b">
        <f t="shared" si="4"/>
        <v>1</v>
      </c>
      <c r="L41" s="162"/>
    </row>
    <row r="42" spans="1:12" x14ac:dyDescent="0.3">
      <c r="A42" s="150" t="s">
        <v>92</v>
      </c>
      <c r="B42" s="155"/>
      <c r="C42" s="150" t="s">
        <v>116</v>
      </c>
      <c r="D42" s="156"/>
      <c r="E42" s="150" t="s">
        <v>94</v>
      </c>
      <c r="F42" s="157"/>
      <c r="G42" s="158">
        <f t="shared" si="0"/>
        <v>0</v>
      </c>
      <c r="H42" s="158">
        <f t="shared" si="1"/>
        <v>0</v>
      </c>
      <c r="I42" s="158">
        <f t="shared" si="2"/>
        <v>0</v>
      </c>
      <c r="J42" s="158">
        <f t="shared" si="3"/>
        <v>0</v>
      </c>
      <c r="K42" s="64" t="b">
        <f t="shared" si="4"/>
        <v>1</v>
      </c>
    </row>
    <row r="43" spans="1:12" x14ac:dyDescent="0.3">
      <c r="A43" s="150" t="s">
        <v>92</v>
      </c>
      <c r="B43" s="155"/>
      <c r="C43" s="150" t="s">
        <v>117</v>
      </c>
      <c r="D43" s="156"/>
      <c r="E43" s="150" t="s">
        <v>94</v>
      </c>
      <c r="F43" s="157"/>
      <c r="G43" s="158">
        <f t="shared" si="0"/>
        <v>0</v>
      </c>
      <c r="H43" s="158">
        <f t="shared" si="1"/>
        <v>0</v>
      </c>
      <c r="I43" s="158">
        <f t="shared" si="2"/>
        <v>0</v>
      </c>
      <c r="J43" s="158">
        <f t="shared" si="3"/>
        <v>0</v>
      </c>
      <c r="K43" s="64" t="b">
        <f t="shared" si="4"/>
        <v>1</v>
      </c>
    </row>
    <row r="44" spans="1:12" x14ac:dyDescent="0.3">
      <c r="A44" s="150" t="s">
        <v>92</v>
      </c>
      <c r="B44" s="155"/>
      <c r="C44" s="150" t="s">
        <v>118</v>
      </c>
      <c r="D44" s="156"/>
      <c r="E44" s="150" t="s">
        <v>94</v>
      </c>
      <c r="F44" s="157"/>
      <c r="G44" s="158">
        <f t="shared" si="0"/>
        <v>0</v>
      </c>
      <c r="H44" s="158">
        <f t="shared" si="1"/>
        <v>0</v>
      </c>
      <c r="I44" s="158">
        <f t="shared" si="2"/>
        <v>0</v>
      </c>
      <c r="J44" s="158">
        <f t="shared" si="3"/>
        <v>0</v>
      </c>
      <c r="K44" s="64" t="b">
        <f t="shared" si="4"/>
        <v>1</v>
      </c>
    </row>
    <row r="45" spans="1:12" x14ac:dyDescent="0.3">
      <c r="A45" s="150" t="s">
        <v>92</v>
      </c>
      <c r="B45" s="155"/>
      <c r="C45" s="150" t="s">
        <v>119</v>
      </c>
      <c r="D45" s="156"/>
      <c r="E45" s="150" t="s">
        <v>94</v>
      </c>
      <c r="F45" s="157"/>
      <c r="G45" s="158">
        <f t="shared" si="0"/>
        <v>0</v>
      </c>
      <c r="H45" s="158">
        <f t="shared" si="1"/>
        <v>0</v>
      </c>
      <c r="I45" s="158">
        <f t="shared" si="2"/>
        <v>0</v>
      </c>
      <c r="J45" s="158">
        <f t="shared" si="3"/>
        <v>0</v>
      </c>
      <c r="K45" s="64" t="b">
        <f t="shared" si="4"/>
        <v>1</v>
      </c>
    </row>
    <row r="46" spans="1:12" x14ac:dyDescent="0.3">
      <c r="A46" s="150" t="s">
        <v>92</v>
      </c>
      <c r="B46" s="155"/>
      <c r="C46" s="150" t="s">
        <v>120</v>
      </c>
      <c r="D46" s="156"/>
      <c r="E46" s="150" t="s">
        <v>101</v>
      </c>
      <c r="F46" s="157"/>
      <c r="G46" s="158">
        <f t="shared" si="0"/>
        <v>0</v>
      </c>
      <c r="H46" s="158">
        <f t="shared" si="1"/>
        <v>0</v>
      </c>
      <c r="I46" s="158">
        <f t="shared" si="2"/>
        <v>0</v>
      </c>
      <c r="J46" s="158">
        <f t="shared" si="3"/>
        <v>0</v>
      </c>
      <c r="K46" s="64" t="b">
        <f t="shared" si="4"/>
        <v>1</v>
      </c>
    </row>
    <row r="47" spans="1:12" x14ac:dyDescent="0.3">
      <c r="A47" s="159"/>
      <c r="B47" s="169"/>
      <c r="C47" s="159"/>
      <c r="D47" s="170"/>
      <c r="E47" s="159"/>
      <c r="F47" s="160"/>
      <c r="G47" s="158">
        <f t="shared" si="0"/>
        <v>0</v>
      </c>
      <c r="H47" s="158">
        <f t="shared" si="1"/>
        <v>0</v>
      </c>
      <c r="I47" s="158">
        <f t="shared" si="2"/>
        <v>0</v>
      </c>
      <c r="J47" s="158">
        <f t="shared" si="3"/>
        <v>0</v>
      </c>
      <c r="K47" s="64" t="b">
        <f t="shared" si="4"/>
        <v>1</v>
      </c>
    </row>
    <row r="48" spans="1:12" x14ac:dyDescent="0.3">
      <c r="A48" s="159"/>
      <c r="B48" s="169"/>
      <c r="C48" s="159"/>
      <c r="D48" s="170"/>
      <c r="E48" s="159"/>
      <c r="F48" s="160"/>
      <c r="G48" s="158">
        <f t="shared" si="0"/>
        <v>0</v>
      </c>
      <c r="H48" s="158">
        <f t="shared" si="1"/>
        <v>0</v>
      </c>
      <c r="I48" s="158">
        <f t="shared" si="2"/>
        <v>0</v>
      </c>
      <c r="J48" s="158">
        <f t="shared" si="3"/>
        <v>0</v>
      </c>
      <c r="K48" s="64" t="b">
        <f t="shared" si="4"/>
        <v>1</v>
      </c>
    </row>
    <row r="49" spans="1:11" x14ac:dyDescent="0.3">
      <c r="A49" s="159"/>
      <c r="B49" s="169"/>
      <c r="C49" s="159"/>
      <c r="D49" s="170"/>
      <c r="E49" s="159"/>
      <c r="F49" s="160"/>
      <c r="G49" s="158">
        <f t="shared" si="0"/>
        <v>0</v>
      </c>
      <c r="H49" s="158">
        <f t="shared" si="1"/>
        <v>0</v>
      </c>
      <c r="I49" s="158">
        <f t="shared" si="2"/>
        <v>0</v>
      </c>
      <c r="J49" s="158">
        <f t="shared" si="3"/>
        <v>0</v>
      </c>
      <c r="K49" s="64" t="b">
        <f t="shared" si="4"/>
        <v>1</v>
      </c>
    </row>
    <row r="50" spans="1:11" x14ac:dyDescent="0.3">
      <c r="A50" s="159"/>
      <c r="B50" s="169"/>
      <c r="C50" s="159"/>
      <c r="D50" s="170"/>
      <c r="E50" s="159"/>
      <c r="F50" s="160"/>
      <c r="G50" s="158">
        <f t="shared" si="0"/>
        <v>0</v>
      </c>
      <c r="H50" s="158">
        <f t="shared" si="1"/>
        <v>0</v>
      </c>
      <c r="I50" s="158">
        <f t="shared" si="2"/>
        <v>0</v>
      </c>
      <c r="J50" s="158">
        <f t="shared" si="3"/>
        <v>0</v>
      </c>
      <c r="K50" s="64" t="b">
        <f t="shared" si="4"/>
        <v>1</v>
      </c>
    </row>
    <row r="51" spans="1:11" x14ac:dyDescent="0.3">
      <c r="A51" s="159"/>
      <c r="B51" s="169"/>
      <c r="C51" s="159"/>
      <c r="D51" s="170"/>
      <c r="E51" s="159"/>
      <c r="F51" s="160"/>
      <c r="G51" s="158">
        <f t="shared" si="0"/>
        <v>0</v>
      </c>
      <c r="H51" s="158">
        <f t="shared" si="1"/>
        <v>0</v>
      </c>
      <c r="I51" s="158">
        <f t="shared" si="2"/>
        <v>0</v>
      </c>
      <c r="J51" s="158">
        <f t="shared" si="3"/>
        <v>0</v>
      </c>
      <c r="K51" s="64" t="b">
        <f t="shared" si="4"/>
        <v>1</v>
      </c>
    </row>
    <row r="52" spans="1:11" x14ac:dyDescent="0.3">
      <c r="A52" s="159"/>
      <c r="B52" s="169"/>
      <c r="C52" s="159"/>
      <c r="D52" s="170"/>
      <c r="E52" s="159"/>
      <c r="F52" s="160"/>
      <c r="G52" s="158">
        <f t="shared" si="0"/>
        <v>0</v>
      </c>
      <c r="H52" s="158">
        <f t="shared" si="1"/>
        <v>0</v>
      </c>
      <c r="I52" s="158">
        <f t="shared" si="2"/>
        <v>0</v>
      </c>
      <c r="J52" s="158">
        <f t="shared" si="3"/>
        <v>0</v>
      </c>
      <c r="K52" s="64" t="b">
        <f t="shared" si="4"/>
        <v>1</v>
      </c>
    </row>
    <row r="53" spans="1:11" x14ac:dyDescent="0.3">
      <c r="A53" s="159"/>
      <c r="B53" s="169"/>
      <c r="C53" s="159"/>
      <c r="D53" s="170"/>
      <c r="E53" s="159"/>
      <c r="F53" s="160"/>
      <c r="G53" s="158">
        <f t="shared" si="0"/>
        <v>0</v>
      </c>
      <c r="H53" s="158">
        <f t="shared" si="1"/>
        <v>0</v>
      </c>
      <c r="I53" s="158">
        <f t="shared" si="2"/>
        <v>0</v>
      </c>
      <c r="J53" s="158">
        <f t="shared" si="3"/>
        <v>0</v>
      </c>
      <c r="K53" s="64" t="b">
        <f t="shared" si="4"/>
        <v>1</v>
      </c>
    </row>
    <row r="54" spans="1:11" x14ac:dyDescent="0.3">
      <c r="A54" s="159"/>
      <c r="B54" s="169"/>
      <c r="C54" s="159"/>
      <c r="D54" s="170"/>
      <c r="E54" s="159"/>
      <c r="F54" s="160"/>
      <c r="G54" s="158">
        <f t="shared" si="0"/>
        <v>0</v>
      </c>
      <c r="H54" s="158">
        <f t="shared" si="1"/>
        <v>0</v>
      </c>
      <c r="I54" s="158">
        <f t="shared" si="2"/>
        <v>0</v>
      </c>
      <c r="J54" s="158">
        <f t="shared" si="3"/>
        <v>0</v>
      </c>
      <c r="K54" s="64" t="b">
        <f t="shared" si="4"/>
        <v>1</v>
      </c>
    </row>
    <row r="55" spans="1:11" ht="13.5" thickBot="1" x14ac:dyDescent="0.35">
      <c r="A55" s="159"/>
      <c r="B55" s="159"/>
      <c r="C55" s="159"/>
      <c r="D55" s="159"/>
      <c r="E55" s="159"/>
      <c r="F55" s="160"/>
      <c r="G55" s="161"/>
      <c r="H55" s="161"/>
      <c r="I55" s="161"/>
      <c r="J55" s="161"/>
    </row>
    <row r="56" spans="1:11" ht="13.5" thickBot="1" x14ac:dyDescent="0.35">
      <c r="A56" s="145"/>
      <c r="B56" s="171"/>
      <c r="C56" s="226" t="s">
        <v>121</v>
      </c>
      <c r="D56" s="226"/>
      <c r="E56" s="226"/>
      <c r="F56" s="227"/>
      <c r="G56" s="228">
        <f>SUM(G19:G55)</f>
        <v>240</v>
      </c>
      <c r="H56" s="228">
        <f>SUM(H19:H55)</f>
        <v>0</v>
      </c>
      <c r="I56" s="228">
        <f>SUM(I19:I55)</f>
        <v>0</v>
      </c>
      <c r="J56" s="229">
        <f>SUM(J19:J55)</f>
        <v>240</v>
      </c>
    </row>
    <row r="57" spans="1:11" x14ac:dyDescent="0.3">
      <c r="A57" s="145"/>
      <c r="B57" s="163"/>
      <c r="C57" s="141"/>
      <c r="D57" s="142"/>
      <c r="E57" s="142"/>
      <c r="F57" s="166"/>
      <c r="G57" s="167"/>
      <c r="H57" s="167"/>
      <c r="I57" s="167"/>
      <c r="J57" s="167"/>
    </row>
    <row r="58" spans="1:11" x14ac:dyDescent="0.3">
      <c r="A58" s="145"/>
      <c r="B58" s="145"/>
      <c r="C58" s="146" t="s">
        <v>34</v>
      </c>
      <c r="D58" s="1"/>
      <c r="E58" s="147"/>
      <c r="F58" s="148"/>
      <c r="G58" s="149"/>
      <c r="H58" s="1"/>
      <c r="I58" s="149"/>
      <c r="J58" s="165"/>
    </row>
    <row r="59" spans="1:11" x14ac:dyDescent="0.3">
      <c r="A59" s="150"/>
      <c r="B59" s="150"/>
      <c r="C59" s="151"/>
      <c r="D59" s="1"/>
      <c r="E59" s="152"/>
      <c r="F59" s="153"/>
      <c r="G59" s="154"/>
      <c r="H59" s="1"/>
      <c r="I59" s="154"/>
      <c r="J59" s="158"/>
    </row>
    <row r="60" spans="1:11" x14ac:dyDescent="0.3">
      <c r="A60" s="150" t="s">
        <v>92</v>
      </c>
      <c r="B60" s="155"/>
      <c r="C60" s="150" t="s">
        <v>136</v>
      </c>
      <c r="D60" s="156">
        <v>1</v>
      </c>
      <c r="E60" s="150" t="s">
        <v>101</v>
      </c>
      <c r="F60" s="157">
        <v>10</v>
      </c>
      <c r="G60" s="158">
        <f t="shared" ref="G60:G63" si="5">IF($A60="E",D60*F60,0)</f>
        <v>10</v>
      </c>
      <c r="H60" s="158">
        <f t="shared" ref="H60:H66" si="6">IF($A60="L",D60*F60,0)</f>
        <v>0</v>
      </c>
      <c r="I60" s="158">
        <f t="shared" ref="I60:I66" si="7">IF($A60="S",D60*F60,0)</f>
        <v>0</v>
      </c>
      <c r="J60" s="158">
        <f t="shared" ref="J60:J66" si="8">D60*F60</f>
        <v>10</v>
      </c>
      <c r="K60" s="64" t="b">
        <f t="shared" ref="K60:K66" si="9">SUM(G60:I60)=J60</f>
        <v>1</v>
      </c>
    </row>
    <row r="61" spans="1:11" x14ac:dyDescent="0.3">
      <c r="A61" s="150" t="s">
        <v>92</v>
      </c>
      <c r="B61" s="155"/>
      <c r="C61" s="150" t="s">
        <v>137</v>
      </c>
      <c r="D61" s="156"/>
      <c r="E61" s="150" t="s">
        <v>101</v>
      </c>
      <c r="F61" s="157"/>
      <c r="G61" s="158">
        <f t="shared" si="5"/>
        <v>0</v>
      </c>
      <c r="H61" s="158">
        <f t="shared" si="6"/>
        <v>0</v>
      </c>
      <c r="I61" s="158">
        <f t="shared" si="7"/>
        <v>0</v>
      </c>
      <c r="J61" s="158">
        <f t="shared" si="8"/>
        <v>0</v>
      </c>
      <c r="K61" s="64" t="b">
        <f t="shared" si="9"/>
        <v>1</v>
      </c>
    </row>
    <row r="62" spans="1:11" x14ac:dyDescent="0.3">
      <c r="A62" s="150" t="s">
        <v>92</v>
      </c>
      <c r="B62" s="155"/>
      <c r="C62" s="150" t="s">
        <v>122</v>
      </c>
      <c r="D62" s="156"/>
      <c r="E62" s="150" t="s">
        <v>101</v>
      </c>
      <c r="F62" s="157"/>
      <c r="G62" s="158">
        <f t="shared" si="5"/>
        <v>0</v>
      </c>
      <c r="H62" s="158">
        <f t="shared" si="6"/>
        <v>0</v>
      </c>
      <c r="I62" s="158">
        <f t="shared" si="7"/>
        <v>0</v>
      </c>
      <c r="J62" s="158">
        <f t="shared" si="8"/>
        <v>0</v>
      </c>
      <c r="K62" s="64" t="b">
        <f t="shared" si="9"/>
        <v>1</v>
      </c>
    </row>
    <row r="63" spans="1:11" x14ac:dyDescent="0.3">
      <c r="A63" s="150" t="s">
        <v>92</v>
      </c>
      <c r="B63" s="155"/>
      <c r="C63" s="150" t="s">
        <v>123</v>
      </c>
      <c r="D63" s="156"/>
      <c r="E63" s="150" t="s">
        <v>101</v>
      </c>
      <c r="F63" s="157"/>
      <c r="G63" s="158">
        <f t="shared" si="5"/>
        <v>0</v>
      </c>
      <c r="H63" s="158">
        <f t="shared" si="6"/>
        <v>0</v>
      </c>
      <c r="I63" s="158">
        <f t="shared" si="7"/>
        <v>0</v>
      </c>
      <c r="J63" s="158">
        <f t="shared" si="8"/>
        <v>0</v>
      </c>
      <c r="K63" s="64" t="b">
        <f t="shared" si="9"/>
        <v>1</v>
      </c>
    </row>
    <row r="64" spans="1:11" x14ac:dyDescent="0.3">
      <c r="A64" s="150" t="s">
        <v>92</v>
      </c>
      <c r="B64" s="155"/>
      <c r="C64" s="150" t="s">
        <v>150</v>
      </c>
      <c r="D64" s="156"/>
      <c r="E64" s="150" t="s">
        <v>101</v>
      </c>
      <c r="F64" s="157"/>
      <c r="G64" s="158">
        <f t="shared" ref="G64" si="10">IF($A64="E",D64*F64,0)</f>
        <v>0</v>
      </c>
      <c r="H64" s="158">
        <f t="shared" ref="H64" si="11">IF($A64="L",D64*F64,0)</f>
        <v>0</v>
      </c>
      <c r="I64" s="158">
        <f t="shared" ref="I64" si="12">IF($A64="S",D64*F64,0)</f>
        <v>0</v>
      </c>
      <c r="J64" s="158">
        <f t="shared" ref="J64" si="13">D64*F64</f>
        <v>0</v>
      </c>
      <c r="K64" s="64" t="b">
        <f t="shared" ref="K64" si="14">SUM(G64:I64)=J64</f>
        <v>1</v>
      </c>
    </row>
    <row r="65" spans="1:11" x14ac:dyDescent="0.3">
      <c r="A65" s="150" t="s">
        <v>92</v>
      </c>
      <c r="B65" s="155"/>
      <c r="C65" s="150" t="s">
        <v>142</v>
      </c>
      <c r="D65" s="156"/>
      <c r="E65" s="150" t="s">
        <v>101</v>
      </c>
      <c r="F65" s="157"/>
      <c r="G65" s="158">
        <f>IF($A65="E",D65*F65,0)</f>
        <v>0</v>
      </c>
      <c r="H65" s="158">
        <f t="shared" si="6"/>
        <v>0</v>
      </c>
      <c r="I65" s="158">
        <f t="shared" si="7"/>
        <v>0</v>
      </c>
      <c r="J65" s="158">
        <f t="shared" si="8"/>
        <v>0</v>
      </c>
      <c r="K65" s="64" t="b">
        <f t="shared" si="9"/>
        <v>1</v>
      </c>
    </row>
    <row r="66" spans="1:11" x14ac:dyDescent="0.3">
      <c r="A66" s="150" t="s">
        <v>92</v>
      </c>
      <c r="B66" s="155"/>
      <c r="C66" s="150" t="s">
        <v>124</v>
      </c>
      <c r="D66" s="168"/>
      <c r="E66" s="150" t="s">
        <v>101</v>
      </c>
      <c r="F66" s="157"/>
      <c r="G66" s="158">
        <f>IF($A66="E",D66*F66,0)</f>
        <v>0</v>
      </c>
      <c r="H66" s="158">
        <f t="shared" si="6"/>
        <v>0</v>
      </c>
      <c r="I66" s="158">
        <f t="shared" si="7"/>
        <v>0</v>
      </c>
      <c r="J66" s="158">
        <f t="shared" si="8"/>
        <v>0</v>
      </c>
      <c r="K66" s="64" t="b">
        <f t="shared" si="9"/>
        <v>1</v>
      </c>
    </row>
    <row r="67" spans="1:11" ht="13.5" thickBot="1" x14ac:dyDescent="0.35">
      <c r="A67" s="159"/>
      <c r="B67" s="169"/>
      <c r="C67" s="159"/>
      <c r="D67" s="170"/>
      <c r="E67" s="159"/>
      <c r="F67" s="160"/>
      <c r="G67" s="161"/>
      <c r="H67" s="161"/>
      <c r="I67" s="161"/>
      <c r="J67" s="161"/>
    </row>
    <row r="68" spans="1:11" ht="13.5" thickBot="1" x14ac:dyDescent="0.35">
      <c r="A68" s="145"/>
      <c r="B68" s="171"/>
      <c r="C68" s="226" t="s">
        <v>125</v>
      </c>
      <c r="D68" s="226"/>
      <c r="E68" s="226"/>
      <c r="F68" s="227"/>
      <c r="G68" s="228">
        <f>SUM(G60:G66)</f>
        <v>10</v>
      </c>
      <c r="H68" s="228">
        <f>SUM(H60:H66)</f>
        <v>0</v>
      </c>
      <c r="I68" s="228">
        <f>SUM(I60:I66)</f>
        <v>0</v>
      </c>
      <c r="J68" s="229">
        <f>SUM(J60:J66)</f>
        <v>10</v>
      </c>
    </row>
    <row r="70" spans="1:11" x14ac:dyDescent="0.3">
      <c r="C70" s="130" t="s">
        <v>126</v>
      </c>
      <c r="D70" s="131"/>
    </row>
    <row r="71" spans="1:11" x14ac:dyDescent="0.3">
      <c r="C71" s="131" t="s">
        <v>127</v>
      </c>
      <c r="D71" s="132">
        <f>SUMIF($A16:$A69,"L",H$16:H$69)</f>
        <v>0</v>
      </c>
      <c r="E71" s="64" t="b">
        <f>(H56+H68)=D71</f>
        <v>1</v>
      </c>
    </row>
    <row r="72" spans="1:11" ht="13.5" thickBot="1" x14ac:dyDescent="0.35">
      <c r="C72" s="133" t="s">
        <v>128</v>
      </c>
      <c r="D72" s="139">
        <f>J56+J68</f>
        <v>250</v>
      </c>
      <c r="E72" s="64" t="b">
        <f>SUM(D71:D71)=D72</f>
        <v>0</v>
      </c>
    </row>
    <row r="73" spans="1:11" ht="13.5" thickTop="1" x14ac:dyDescent="0.3"/>
  </sheetData>
  <mergeCells count="7">
    <mergeCell ref="C9:G9"/>
    <mergeCell ref="D5:E5"/>
    <mergeCell ref="F5:G5"/>
    <mergeCell ref="D6:E6"/>
    <mergeCell ref="F6:G6"/>
    <mergeCell ref="D7:E7"/>
    <mergeCell ref="F7:G7"/>
  </mergeCells>
  <phoneticPr fontId="3" type="noConversion"/>
  <pageMargins left="0.5" right="0.5" top="0.5" bottom="0.5" header="0.5" footer="0.25"/>
  <pageSetup scale="70" fitToHeight="4" orientation="portrait" r:id="rId1"/>
  <headerFooter alignWithMargins="0">
    <oddFooter>&amp;L&amp;"Helvetica,Regular"&amp;8File Name = &amp;F/&amp;A
Run Date = &amp;D&amp;C&amp;"Helvetica,Regular"&amp;8&amp;P of &amp;N&amp;R&amp;"Helvetica,Regular"&amp;8Intellectual Property of
Plante Moran Realpoint, LLC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59"/>
  <sheetViews>
    <sheetView showZeros="0" view="pageLayout" topLeftCell="A26" zoomScaleNormal="100" workbookViewId="0">
      <selection activeCell="A3" sqref="A3"/>
    </sheetView>
  </sheetViews>
  <sheetFormatPr defaultColWidth="9.1796875" defaultRowHeight="10.5" x14ac:dyDescent="0.25"/>
  <cols>
    <col min="1" max="1" width="15.7265625" style="2" bestFit="1" customWidth="1"/>
    <col min="2" max="2" width="11.7265625" style="2" customWidth="1"/>
    <col min="3" max="3" width="9.7265625" style="11" customWidth="1"/>
    <col min="4" max="4" width="1.7265625" style="2" customWidth="1"/>
    <col min="5" max="19" width="7.81640625" style="2" customWidth="1"/>
    <col min="20" max="29" width="7.81640625" style="2" hidden="1" customWidth="1"/>
    <col min="30" max="30" width="9.1796875" style="13"/>
    <col min="31" max="31" width="12.7265625" style="2" customWidth="1"/>
    <col min="32" max="16384" width="9.1796875" style="2"/>
  </cols>
  <sheetData>
    <row r="1" spans="1:31" ht="13" x14ac:dyDescent="0.3">
      <c r="B1" s="175"/>
      <c r="C1" s="4"/>
      <c r="D1" s="3"/>
      <c r="E1" s="8"/>
      <c r="K1" s="1"/>
      <c r="L1" s="6"/>
      <c r="M1" s="6"/>
      <c r="N1" s="1"/>
      <c r="O1" s="6"/>
      <c r="P1" s="6"/>
      <c r="Q1" s="6"/>
      <c r="R1" s="6"/>
      <c r="S1" s="1"/>
      <c r="T1" s="6"/>
      <c r="U1" s="6"/>
      <c r="V1" s="6"/>
      <c r="W1" s="6"/>
      <c r="X1" s="1"/>
      <c r="Y1" s="6"/>
      <c r="Z1" s="6"/>
      <c r="AA1" s="6"/>
      <c r="AB1" s="6"/>
      <c r="AC1" s="1"/>
      <c r="AD1" s="7"/>
      <c r="AE1" s="6"/>
    </row>
    <row r="2" spans="1:31" ht="14.5" x14ac:dyDescent="0.35">
      <c r="A2" s="67" t="s">
        <v>140</v>
      </c>
      <c r="B2" s="225">
        <f>Summary!B2</f>
        <v>0</v>
      </c>
      <c r="C2" s="4"/>
      <c r="D2" s="3"/>
      <c r="E2" s="8"/>
      <c r="F2" s="176"/>
      <c r="K2" s="1"/>
      <c r="L2" s="6"/>
      <c r="M2" s="6"/>
      <c r="N2" s="1"/>
      <c r="O2" s="6"/>
      <c r="P2" s="6"/>
      <c r="Q2" s="6"/>
      <c r="R2" s="6"/>
      <c r="S2" s="1"/>
      <c r="T2" s="6"/>
      <c r="U2" s="6"/>
      <c r="V2" s="6"/>
      <c r="W2" s="6"/>
      <c r="X2" s="1"/>
      <c r="Y2" s="6"/>
      <c r="Z2" s="6"/>
      <c r="AA2" s="6"/>
      <c r="AB2" s="6"/>
      <c r="AC2" s="1"/>
      <c r="AD2" s="7"/>
      <c r="AE2" s="6"/>
    </row>
    <row r="3" spans="1:31" ht="15" customHeight="1" x14ac:dyDescent="0.3">
      <c r="C3" s="4"/>
      <c r="D3" s="216"/>
      <c r="E3" s="217"/>
      <c r="F3" s="8"/>
      <c r="K3" s="1"/>
      <c r="L3" s="6"/>
      <c r="M3" s="6"/>
      <c r="N3" s="1"/>
      <c r="O3" s="6"/>
      <c r="P3" s="6"/>
      <c r="Q3" s="6"/>
      <c r="R3" s="6"/>
      <c r="S3" s="1"/>
      <c r="T3" s="6"/>
      <c r="U3" s="6"/>
      <c r="V3" s="6"/>
      <c r="W3" s="6"/>
      <c r="X3" s="1"/>
      <c r="Y3" s="6"/>
      <c r="Z3" s="6"/>
      <c r="AA3" s="6"/>
      <c r="AB3" s="6"/>
      <c r="AC3" s="1"/>
      <c r="AD3" s="7"/>
      <c r="AE3" s="6"/>
    </row>
    <row r="4" spans="1:31" x14ac:dyDescent="0.25">
      <c r="K4" s="1"/>
      <c r="L4" s="6"/>
      <c r="M4" s="6"/>
      <c r="N4" s="1"/>
      <c r="O4" s="6"/>
      <c r="P4" s="6"/>
      <c r="Q4" s="6"/>
      <c r="R4" s="6"/>
      <c r="S4" s="1"/>
      <c r="T4" s="6"/>
      <c r="U4" s="6"/>
      <c r="V4" s="6"/>
      <c r="W4" s="6"/>
      <c r="X4" s="1"/>
      <c r="Y4" s="6"/>
      <c r="Z4" s="6"/>
      <c r="AA4" s="6"/>
      <c r="AB4" s="6"/>
      <c r="AC4" s="1"/>
      <c r="AD4" s="7"/>
      <c r="AE4" s="6"/>
    </row>
    <row r="5" spans="1:31" ht="15.5" x14ac:dyDescent="0.35">
      <c r="E5" s="263" t="s">
        <v>129</v>
      </c>
      <c r="F5" s="263"/>
      <c r="G5" s="263"/>
      <c r="H5" s="263"/>
      <c r="I5" s="1"/>
      <c r="J5" s="6"/>
      <c r="K5" s="6"/>
      <c r="L5" s="6"/>
      <c r="M5" s="6"/>
      <c r="N5" s="1"/>
      <c r="O5" s="6"/>
      <c r="P5" s="6"/>
      <c r="Q5" s="6"/>
      <c r="R5" s="6"/>
      <c r="S5" s="1"/>
      <c r="T5" s="6"/>
      <c r="U5" s="6"/>
      <c r="V5" s="6"/>
      <c r="W5" s="6"/>
      <c r="X5" s="1"/>
      <c r="Y5" s="6"/>
      <c r="Z5" s="6"/>
      <c r="AA5" s="6"/>
      <c r="AB5" s="6"/>
      <c r="AC5" s="1"/>
      <c r="AD5" s="7"/>
      <c r="AE5" s="6"/>
    </row>
    <row r="6" spans="1:31" x14ac:dyDescent="0.25">
      <c r="B6" s="9" t="s">
        <v>44</v>
      </c>
      <c r="E6" s="12">
        <v>1</v>
      </c>
      <c r="F6" s="12">
        <f>E6+1</f>
        <v>2</v>
      </c>
      <c r="G6" s="12">
        <f>F6+1</f>
        <v>3</v>
      </c>
      <c r="H6" s="12">
        <f t="shared" ref="H6:N6" si="0">G6+1</f>
        <v>4</v>
      </c>
      <c r="I6" s="12">
        <f t="shared" si="0"/>
        <v>5</v>
      </c>
      <c r="J6" s="12">
        <f t="shared" si="0"/>
        <v>6</v>
      </c>
      <c r="K6" s="12">
        <f t="shared" si="0"/>
        <v>7</v>
      </c>
      <c r="L6" s="12">
        <f t="shared" si="0"/>
        <v>8</v>
      </c>
      <c r="M6" s="12">
        <f t="shared" si="0"/>
        <v>9</v>
      </c>
      <c r="N6" s="12">
        <f t="shared" si="0"/>
        <v>10</v>
      </c>
      <c r="O6" s="12">
        <f>N6+1</f>
        <v>11</v>
      </c>
      <c r="P6" s="12">
        <f>O6+1</f>
        <v>12</v>
      </c>
      <c r="Q6" s="12">
        <f t="shared" ref="Q6:AC6" si="1">P6+1</f>
        <v>13</v>
      </c>
      <c r="R6" s="12">
        <f t="shared" si="1"/>
        <v>14</v>
      </c>
      <c r="S6" s="12">
        <f t="shared" si="1"/>
        <v>15</v>
      </c>
      <c r="T6" s="12">
        <f t="shared" si="1"/>
        <v>16</v>
      </c>
      <c r="U6" s="12">
        <f t="shared" si="1"/>
        <v>17</v>
      </c>
      <c r="V6" s="12">
        <f t="shared" si="1"/>
        <v>18</v>
      </c>
      <c r="W6" s="12">
        <f t="shared" si="1"/>
        <v>19</v>
      </c>
      <c r="X6" s="12">
        <f t="shared" si="1"/>
        <v>20</v>
      </c>
      <c r="Y6" s="12">
        <f t="shared" si="1"/>
        <v>21</v>
      </c>
      <c r="Z6" s="12">
        <f t="shared" si="1"/>
        <v>22</v>
      </c>
      <c r="AA6" s="12">
        <f t="shared" si="1"/>
        <v>23</v>
      </c>
      <c r="AB6" s="12">
        <f t="shared" si="1"/>
        <v>24</v>
      </c>
      <c r="AC6" s="12">
        <f t="shared" si="1"/>
        <v>25</v>
      </c>
    </row>
    <row r="7" spans="1:31" ht="10.5" customHeight="1" x14ac:dyDescent="0.25">
      <c r="B7" s="9"/>
      <c r="E7" s="16">
        <v>2024</v>
      </c>
      <c r="F7" s="5" t="s">
        <v>135</v>
      </c>
      <c r="G7" s="5" t="s">
        <v>135</v>
      </c>
      <c r="H7" s="5" t="s">
        <v>135</v>
      </c>
      <c r="I7" s="5"/>
      <c r="J7" s="5" t="s">
        <v>135</v>
      </c>
      <c r="K7" s="5"/>
      <c r="L7" s="16"/>
      <c r="M7" s="5" t="s">
        <v>135</v>
      </c>
      <c r="O7" s="5" t="s">
        <v>135</v>
      </c>
      <c r="P7" s="5" t="s">
        <v>135</v>
      </c>
      <c r="Q7" s="5">
        <v>2025</v>
      </c>
      <c r="R7" s="5" t="s">
        <v>135</v>
      </c>
      <c r="S7" s="5" t="s">
        <v>135</v>
      </c>
      <c r="T7" s="5" t="s">
        <v>135</v>
      </c>
      <c r="U7" s="5"/>
      <c r="V7" s="5" t="s">
        <v>135</v>
      </c>
      <c r="W7" s="5"/>
      <c r="X7" s="16"/>
      <c r="Y7" s="5" t="s">
        <v>135</v>
      </c>
      <c r="AA7" s="5" t="s">
        <v>135</v>
      </c>
      <c r="AB7" s="5" t="s">
        <v>135</v>
      </c>
      <c r="AC7" s="5" t="s">
        <v>135</v>
      </c>
    </row>
    <row r="8" spans="1:31" s="5" customFormat="1" x14ac:dyDescent="0.25">
      <c r="B8" s="9"/>
      <c r="C8" s="14"/>
      <c r="E8" s="220">
        <v>45311</v>
      </c>
      <c r="F8" s="220">
        <v>45342</v>
      </c>
      <c r="G8" s="220">
        <v>45371</v>
      </c>
      <c r="H8" s="220">
        <v>45402</v>
      </c>
      <c r="I8" s="220">
        <v>45432</v>
      </c>
      <c r="J8" s="220">
        <v>45463</v>
      </c>
      <c r="K8" s="220">
        <v>45493</v>
      </c>
      <c r="L8" s="220">
        <v>45524</v>
      </c>
      <c r="M8" s="220">
        <v>45555</v>
      </c>
      <c r="N8" s="220">
        <v>45585</v>
      </c>
      <c r="O8" s="220">
        <v>45616</v>
      </c>
      <c r="P8" s="220">
        <v>45646</v>
      </c>
      <c r="Q8" s="220">
        <v>45677</v>
      </c>
      <c r="R8" s="220">
        <v>45708</v>
      </c>
      <c r="S8" s="220">
        <v>45736</v>
      </c>
      <c r="T8" s="220"/>
      <c r="U8" s="220"/>
      <c r="V8" s="220"/>
      <c r="W8" s="220"/>
      <c r="X8" s="220"/>
      <c r="Y8" s="220"/>
      <c r="Z8" s="220"/>
      <c r="AA8" s="220"/>
      <c r="AB8" s="220"/>
      <c r="AC8" s="220"/>
      <c r="AD8" s="17"/>
    </row>
    <row r="9" spans="1:31" s="5" customFormat="1" ht="6" customHeight="1" x14ac:dyDescent="0.25">
      <c r="B9" s="9"/>
      <c r="C9" s="14"/>
      <c r="E9" s="15"/>
      <c r="F9" s="16"/>
      <c r="G9" s="16"/>
      <c r="H9" s="16"/>
      <c r="I9" s="16"/>
      <c r="J9" s="16"/>
      <c r="K9" s="16"/>
      <c r="L9" s="16"/>
      <c r="M9" s="16"/>
      <c r="N9" s="16"/>
      <c r="O9" s="16"/>
      <c r="P9" s="16"/>
      <c r="Q9" s="16"/>
      <c r="R9" s="16"/>
      <c r="S9" s="16"/>
      <c r="T9" s="16"/>
      <c r="U9" s="16"/>
      <c r="V9" s="16"/>
      <c r="W9" s="16"/>
      <c r="X9" s="16"/>
      <c r="Y9" s="16"/>
      <c r="Z9" s="16"/>
      <c r="AA9" s="16"/>
      <c r="AB9" s="16"/>
      <c r="AC9" s="16"/>
      <c r="AD9" s="17"/>
    </row>
    <row r="10" spans="1:31" x14ac:dyDescent="0.25">
      <c r="A10" s="18"/>
      <c r="B10" s="19"/>
      <c r="C10" s="20"/>
      <c r="D10" s="19"/>
      <c r="E10" s="21" t="s">
        <v>45</v>
      </c>
      <c r="F10" s="22"/>
      <c r="G10" s="22"/>
      <c r="H10" s="22"/>
      <c r="I10" s="22"/>
      <c r="J10" s="22"/>
      <c r="K10" s="22"/>
      <c r="L10" s="22"/>
      <c r="M10" s="22"/>
      <c r="N10" s="22"/>
      <c r="O10" s="22"/>
      <c r="P10" s="22"/>
      <c r="Q10" s="22"/>
      <c r="R10" s="22"/>
      <c r="S10" s="22"/>
      <c r="T10" s="22"/>
      <c r="U10" s="22"/>
      <c r="V10" s="22"/>
      <c r="W10" s="22"/>
      <c r="X10" s="22"/>
      <c r="Y10" s="22"/>
      <c r="Z10" s="22"/>
      <c r="AA10" s="22"/>
      <c r="AB10" s="22"/>
      <c r="AC10" s="22"/>
      <c r="AD10" s="259" t="s">
        <v>46</v>
      </c>
      <c r="AE10" s="260"/>
    </row>
    <row r="11" spans="1:31" x14ac:dyDescent="0.25">
      <c r="A11" s="33" t="s">
        <v>130</v>
      </c>
      <c r="B11" s="33" t="s">
        <v>48</v>
      </c>
      <c r="C11" s="58" t="s">
        <v>131</v>
      </c>
      <c r="D11" s="19"/>
      <c r="E11" s="18"/>
      <c r="F11" s="25"/>
      <c r="G11" s="25"/>
      <c r="H11" s="25"/>
      <c r="I11" s="25"/>
      <c r="J11" s="25"/>
      <c r="K11" s="18"/>
      <c r="L11" s="25"/>
      <c r="M11" s="25"/>
      <c r="N11" s="25"/>
      <c r="O11" s="25"/>
      <c r="P11" s="25"/>
      <c r="Q11" s="18"/>
      <c r="R11" s="25"/>
      <c r="S11" s="25"/>
      <c r="T11" s="25"/>
      <c r="U11" s="25"/>
      <c r="V11" s="25"/>
      <c r="W11" s="18"/>
      <c r="X11" s="25"/>
      <c r="Y11" s="25"/>
      <c r="Z11" s="25"/>
      <c r="AA11" s="25"/>
      <c r="AB11" s="25"/>
      <c r="AC11" s="18"/>
      <c r="AD11" s="59" t="s">
        <v>50</v>
      </c>
      <c r="AE11" s="60" t="s">
        <v>51</v>
      </c>
    </row>
    <row r="12" spans="1:31" ht="15" customHeight="1" x14ac:dyDescent="0.25">
      <c r="A12" s="61">
        <f>'Staff Hours'!A11</f>
        <v>0</v>
      </c>
      <c r="B12" s="29" t="str">
        <f>'Staff Hours'!B11</f>
        <v>Project Exec.</v>
      </c>
      <c r="C12" s="181">
        <f>'Staff Hours'!C11</f>
        <v>0</v>
      </c>
      <c r="D12" s="29"/>
      <c r="E12" s="183">
        <f>'Staff Hours'!E11*'Staff Hours'!$C11</f>
        <v>0</v>
      </c>
      <c r="F12" s="183">
        <f>'Staff Hours'!F11*'Staff Hours'!$C11</f>
        <v>0</v>
      </c>
      <c r="G12" s="183">
        <f>'Staff Hours'!G11*'Staff Hours'!$C11</f>
        <v>0</v>
      </c>
      <c r="H12" s="183">
        <f>'Staff Hours'!H11*'Staff Hours'!$C11</f>
        <v>0</v>
      </c>
      <c r="I12" s="183">
        <f>'Staff Hours'!I11*'Staff Hours'!$C11</f>
        <v>0</v>
      </c>
      <c r="J12" s="183">
        <f>'Staff Hours'!J11*'Staff Hours'!$C11</f>
        <v>0</v>
      </c>
      <c r="K12" s="183">
        <f>'Staff Hours'!K11*'Staff Hours'!$C11</f>
        <v>0</v>
      </c>
      <c r="L12" s="183">
        <f>'Staff Hours'!L11*'Staff Hours'!$C11</f>
        <v>0</v>
      </c>
      <c r="M12" s="183">
        <f>'Staff Hours'!M11*'Staff Hours'!$C11</f>
        <v>0</v>
      </c>
      <c r="N12" s="183">
        <f>'Staff Hours'!N11*'Staff Hours'!$C11</f>
        <v>0</v>
      </c>
      <c r="O12" s="183">
        <f>'Staff Hours'!O11*'Staff Hours'!$C11</f>
        <v>0</v>
      </c>
      <c r="P12" s="183">
        <f>'Staff Hours'!P11*'Staff Hours'!$C11</f>
        <v>0</v>
      </c>
      <c r="Q12" s="183">
        <f>'Staff Hours'!Q11*'Staff Hours'!$C11</f>
        <v>0</v>
      </c>
      <c r="R12" s="183">
        <f>'Staff Hours'!R11*'Staff Hours'!$C11</f>
        <v>0</v>
      </c>
      <c r="S12" s="183">
        <f>'Staff Hours'!S11*'Staff Hours'!$C11</f>
        <v>0</v>
      </c>
      <c r="T12" s="183">
        <f>'Staff Hours'!T11*'Staff Hours'!$C11</f>
        <v>0</v>
      </c>
      <c r="U12" s="183">
        <f>'Staff Hours'!U11*'Staff Hours'!$C11</f>
        <v>0</v>
      </c>
      <c r="V12" s="183">
        <f>'Staff Hours'!V11*'Staff Hours'!$C11</f>
        <v>0</v>
      </c>
      <c r="W12" s="183">
        <f>'Staff Hours'!W11*'Staff Hours'!$C11</f>
        <v>0</v>
      </c>
      <c r="X12" s="183">
        <f>'Staff Hours'!X11*'Staff Hours'!$C11</f>
        <v>0</v>
      </c>
      <c r="Y12" s="183">
        <f>'Staff Hours'!Y11*'Staff Hours'!$C11</f>
        <v>0</v>
      </c>
      <c r="Z12" s="183">
        <f>'Staff Hours'!Z11*'Staff Hours'!$C11</f>
        <v>0</v>
      </c>
      <c r="AA12" s="183">
        <f>'Staff Hours'!AA11*'Staff Hours'!$C11</f>
        <v>0</v>
      </c>
      <c r="AB12" s="183">
        <f>'Staff Hours'!AB11*'Staff Hours'!$C11</f>
        <v>0</v>
      </c>
      <c r="AC12" s="183">
        <f>'Staff Hours'!AR11*'Staff Hours'!$C11</f>
        <v>0</v>
      </c>
      <c r="AD12" s="184">
        <f>'Staff Hours'!AS11</f>
        <v>0</v>
      </c>
      <c r="AE12" s="185">
        <f t="shared" ref="AE12:AE28" si="2">C12*AD12</f>
        <v>0</v>
      </c>
    </row>
    <row r="13" spans="1:31" x14ac:dyDescent="0.25">
      <c r="A13" s="61" t="str">
        <f>'Staff Hours'!A12</f>
        <v>Joe 'Example' Dirt</v>
      </c>
      <c r="B13" s="29" t="str">
        <f>'Staff Hours'!B12</f>
        <v>Sr. Proj. Mgr.</v>
      </c>
      <c r="C13" s="181">
        <f>'Staff Hours'!C12</f>
        <v>10</v>
      </c>
      <c r="D13" s="29"/>
      <c r="E13" s="183">
        <f>'Staff Hours'!E12*'Staff Hours'!$C12</f>
        <v>10</v>
      </c>
      <c r="F13" s="183">
        <f>'Staff Hours'!F12*'Staff Hours'!$C12</f>
        <v>10</v>
      </c>
      <c r="G13" s="183">
        <f>'Staff Hours'!G12*'Staff Hours'!$C12</f>
        <v>10</v>
      </c>
      <c r="H13" s="183">
        <f>'Staff Hours'!H12*'Staff Hours'!$C12</f>
        <v>10</v>
      </c>
      <c r="I13" s="183">
        <f>'Staff Hours'!I12*'Staff Hours'!$C12</f>
        <v>10</v>
      </c>
      <c r="J13" s="183">
        <f>'Staff Hours'!J12*'Staff Hours'!$C12</f>
        <v>10</v>
      </c>
      <c r="K13" s="183">
        <f>'Staff Hours'!K12*'Staff Hours'!$C12</f>
        <v>10</v>
      </c>
      <c r="L13" s="183">
        <f>'Staff Hours'!L12*'Staff Hours'!$C12</f>
        <v>10</v>
      </c>
      <c r="M13" s="183">
        <f>'Staff Hours'!M12*'Staff Hours'!$C12</f>
        <v>10</v>
      </c>
      <c r="N13" s="183">
        <f>'Staff Hours'!N12*'Staff Hours'!$C12</f>
        <v>10</v>
      </c>
      <c r="O13" s="183">
        <f>'Staff Hours'!O12*'Staff Hours'!$C12</f>
        <v>10</v>
      </c>
      <c r="P13" s="183">
        <f>'Staff Hours'!P12*'Staff Hours'!$C12</f>
        <v>10</v>
      </c>
      <c r="Q13" s="183">
        <f>'Staff Hours'!Q12*'Staff Hours'!$C12</f>
        <v>10</v>
      </c>
      <c r="R13" s="183">
        <f>'Staff Hours'!R12*'Staff Hours'!$C12</f>
        <v>10</v>
      </c>
      <c r="S13" s="183">
        <f>'Staff Hours'!S12*'Staff Hours'!$C12</f>
        <v>10</v>
      </c>
      <c r="T13" s="183">
        <f>'Staff Hours'!T12*'Staff Hours'!$C12</f>
        <v>10</v>
      </c>
      <c r="U13" s="183">
        <f>'Staff Hours'!U12*'Staff Hours'!$C12</f>
        <v>10</v>
      </c>
      <c r="V13" s="183">
        <f>'Staff Hours'!V12*'Staff Hours'!$C12</f>
        <v>10</v>
      </c>
      <c r="W13" s="183">
        <f>'Staff Hours'!W12*'Staff Hours'!$C12</f>
        <v>10</v>
      </c>
      <c r="X13" s="183">
        <f>'Staff Hours'!X12*'Staff Hours'!$C12</f>
        <v>10</v>
      </c>
      <c r="Y13" s="183">
        <f>'Staff Hours'!Y12*'Staff Hours'!$C12</f>
        <v>10</v>
      </c>
      <c r="Z13" s="183">
        <f>'Staff Hours'!Z12*'Staff Hours'!$C12</f>
        <v>10</v>
      </c>
      <c r="AA13" s="183">
        <f>'Staff Hours'!AA12*'Staff Hours'!$C12</f>
        <v>10</v>
      </c>
      <c r="AB13" s="183">
        <f>'Staff Hours'!AB12*'Staff Hours'!$C12</f>
        <v>10</v>
      </c>
      <c r="AC13" s="183">
        <f>'Staff Hours'!AR12*'Staff Hours'!$C12</f>
        <v>10</v>
      </c>
      <c r="AD13" s="184">
        <f>'Staff Hours'!AS12</f>
        <v>40</v>
      </c>
      <c r="AE13" s="185">
        <f t="shared" si="2"/>
        <v>400</v>
      </c>
    </row>
    <row r="14" spans="1:31" x14ac:dyDescent="0.25">
      <c r="A14" s="61">
        <f>'Staff Hours'!A13</f>
        <v>0</v>
      </c>
      <c r="B14" s="29" t="str">
        <f>'Staff Hours'!B13</f>
        <v>Proj. Mgr. 1</v>
      </c>
      <c r="C14" s="181">
        <f>'Staff Hours'!C13</f>
        <v>0</v>
      </c>
      <c r="D14" s="29"/>
      <c r="E14" s="183">
        <f>'Staff Hours'!E13*'Staff Hours'!$C13</f>
        <v>0</v>
      </c>
      <c r="F14" s="183">
        <f>'Staff Hours'!F13*'Staff Hours'!$C13</f>
        <v>0</v>
      </c>
      <c r="G14" s="183">
        <f>'Staff Hours'!G13*'Staff Hours'!$C13</f>
        <v>0</v>
      </c>
      <c r="H14" s="183">
        <f>'Staff Hours'!H13*'Staff Hours'!$C13</f>
        <v>0</v>
      </c>
      <c r="I14" s="183">
        <f>'Staff Hours'!I13*'Staff Hours'!$C13</f>
        <v>0</v>
      </c>
      <c r="J14" s="183">
        <f>'Staff Hours'!J13*'Staff Hours'!$C13</f>
        <v>0</v>
      </c>
      <c r="K14" s="183">
        <f>'Staff Hours'!K13*'Staff Hours'!$C13</f>
        <v>0</v>
      </c>
      <c r="L14" s="183">
        <f>'Staff Hours'!L13*'Staff Hours'!$C13</f>
        <v>0</v>
      </c>
      <c r="M14" s="183">
        <f>'Staff Hours'!M13*'Staff Hours'!$C13</f>
        <v>0</v>
      </c>
      <c r="N14" s="183">
        <f>'Staff Hours'!N13*'Staff Hours'!$C13</f>
        <v>0</v>
      </c>
      <c r="O14" s="183">
        <f>'Staff Hours'!O13*'Staff Hours'!$C13</f>
        <v>0</v>
      </c>
      <c r="P14" s="183">
        <f>'Staff Hours'!P13*'Staff Hours'!$C13</f>
        <v>0</v>
      </c>
      <c r="Q14" s="183">
        <f>'Staff Hours'!Q13*'Staff Hours'!$C13</f>
        <v>0</v>
      </c>
      <c r="R14" s="183">
        <f>'Staff Hours'!R13*'Staff Hours'!$C13</f>
        <v>0</v>
      </c>
      <c r="S14" s="183">
        <f>'Staff Hours'!S13*'Staff Hours'!$C13</f>
        <v>0</v>
      </c>
      <c r="T14" s="183">
        <f>'Staff Hours'!T13*'Staff Hours'!$C13</f>
        <v>0</v>
      </c>
      <c r="U14" s="183">
        <f>'Staff Hours'!U13*'Staff Hours'!$C13</f>
        <v>0</v>
      </c>
      <c r="V14" s="183">
        <f>'Staff Hours'!V13*'Staff Hours'!$C13</f>
        <v>0</v>
      </c>
      <c r="W14" s="183">
        <f>'Staff Hours'!W13*'Staff Hours'!$C13</f>
        <v>0</v>
      </c>
      <c r="X14" s="183">
        <f>'Staff Hours'!X13*'Staff Hours'!$C13</f>
        <v>0</v>
      </c>
      <c r="Y14" s="183">
        <f>'Staff Hours'!Y13*'Staff Hours'!$C13</f>
        <v>0</v>
      </c>
      <c r="Z14" s="183">
        <f>'Staff Hours'!Z13*'Staff Hours'!$C13</f>
        <v>0</v>
      </c>
      <c r="AA14" s="183">
        <f>'Staff Hours'!AA13*'Staff Hours'!$C13</f>
        <v>0</v>
      </c>
      <c r="AB14" s="183">
        <f>'Staff Hours'!AB13*'Staff Hours'!$C13</f>
        <v>0</v>
      </c>
      <c r="AC14" s="183">
        <f>'Staff Hours'!AR13*'Staff Hours'!$C13</f>
        <v>0</v>
      </c>
      <c r="AD14" s="184">
        <f>'Staff Hours'!AS13</f>
        <v>0</v>
      </c>
      <c r="AE14" s="185">
        <f t="shared" si="2"/>
        <v>0</v>
      </c>
    </row>
    <row r="15" spans="1:31" x14ac:dyDescent="0.25">
      <c r="A15" s="61">
        <f>'Staff Hours'!A14</f>
        <v>0</v>
      </c>
      <c r="B15" s="29" t="str">
        <f>'Staff Hours'!B14</f>
        <v>Pre-Con Mgr.</v>
      </c>
      <c r="C15" s="181">
        <f>'Staff Hours'!C14</f>
        <v>0</v>
      </c>
      <c r="D15" s="29"/>
      <c r="E15" s="183">
        <f>'Staff Hours'!E14*'Staff Hours'!$C14</f>
        <v>0</v>
      </c>
      <c r="F15" s="183">
        <f>'Staff Hours'!F14*'Staff Hours'!$C14</f>
        <v>0</v>
      </c>
      <c r="G15" s="183">
        <f>'Staff Hours'!G14*'Staff Hours'!$C14</f>
        <v>0</v>
      </c>
      <c r="H15" s="183">
        <f>'Staff Hours'!H14*'Staff Hours'!$C14</f>
        <v>0</v>
      </c>
      <c r="I15" s="183">
        <f>'Staff Hours'!I14*'Staff Hours'!$C14</f>
        <v>0</v>
      </c>
      <c r="J15" s="183">
        <f>'Staff Hours'!J14*'Staff Hours'!$C14</f>
        <v>0</v>
      </c>
      <c r="K15" s="183">
        <f>'Staff Hours'!K14*'Staff Hours'!$C14</f>
        <v>0</v>
      </c>
      <c r="L15" s="183">
        <f>'Staff Hours'!L14*'Staff Hours'!$C14</f>
        <v>0</v>
      </c>
      <c r="M15" s="183">
        <f>'Staff Hours'!M14*'Staff Hours'!$C14</f>
        <v>0</v>
      </c>
      <c r="N15" s="183">
        <f>'Staff Hours'!N14*'Staff Hours'!$C14</f>
        <v>0</v>
      </c>
      <c r="O15" s="183">
        <f>'Staff Hours'!O14*'Staff Hours'!$C14</f>
        <v>0</v>
      </c>
      <c r="P15" s="183">
        <f>'Staff Hours'!P14*'Staff Hours'!$C14</f>
        <v>0</v>
      </c>
      <c r="Q15" s="183">
        <f>'Staff Hours'!Q14*'Staff Hours'!$C14</f>
        <v>0</v>
      </c>
      <c r="R15" s="183">
        <f>'Staff Hours'!R14*'Staff Hours'!$C14</f>
        <v>0</v>
      </c>
      <c r="S15" s="183">
        <f>'Staff Hours'!S14*'Staff Hours'!$C14</f>
        <v>0</v>
      </c>
      <c r="T15" s="183">
        <f>'Staff Hours'!T14*'Staff Hours'!$C14</f>
        <v>0</v>
      </c>
      <c r="U15" s="183">
        <f>'Staff Hours'!U14*'Staff Hours'!$C14</f>
        <v>0</v>
      </c>
      <c r="V15" s="183">
        <f>'Staff Hours'!V14*'Staff Hours'!$C14</f>
        <v>0</v>
      </c>
      <c r="W15" s="183">
        <f>'Staff Hours'!W14*'Staff Hours'!$C14</f>
        <v>0</v>
      </c>
      <c r="X15" s="183">
        <f>'Staff Hours'!X14*'Staff Hours'!$C14</f>
        <v>0</v>
      </c>
      <c r="Y15" s="183">
        <f>'Staff Hours'!Y14*'Staff Hours'!$C14</f>
        <v>0</v>
      </c>
      <c r="Z15" s="183">
        <f>'Staff Hours'!Z14*'Staff Hours'!$C14</f>
        <v>0</v>
      </c>
      <c r="AA15" s="183">
        <f>'Staff Hours'!AA14*'Staff Hours'!$C14</f>
        <v>0</v>
      </c>
      <c r="AB15" s="183">
        <f>'Staff Hours'!AB14*'Staff Hours'!$C14</f>
        <v>0</v>
      </c>
      <c r="AC15" s="183">
        <f>'Staff Hours'!AR14*'Staff Hours'!$C14</f>
        <v>0</v>
      </c>
      <c r="AD15" s="184">
        <f>'Staff Hours'!AS14</f>
        <v>0</v>
      </c>
      <c r="AE15" s="185">
        <f t="shared" si="2"/>
        <v>0</v>
      </c>
    </row>
    <row r="16" spans="1:31" x14ac:dyDescent="0.25">
      <c r="A16" s="61">
        <f>'Staff Hours'!A15</f>
        <v>0</v>
      </c>
      <c r="B16" s="29" t="str">
        <f>'Staff Hours'!B15</f>
        <v>Sr. Estimator</v>
      </c>
      <c r="C16" s="181">
        <f>'Staff Hours'!C15</f>
        <v>0</v>
      </c>
      <c r="D16" s="29"/>
      <c r="E16" s="183">
        <f>'Staff Hours'!E15*'Staff Hours'!$C15</f>
        <v>0</v>
      </c>
      <c r="F16" s="183">
        <f>'Staff Hours'!F15*'Staff Hours'!$C15</f>
        <v>0</v>
      </c>
      <c r="G16" s="183">
        <f>'Staff Hours'!G15*'Staff Hours'!$C15</f>
        <v>0</v>
      </c>
      <c r="H16" s="183">
        <f>'Staff Hours'!H15*'Staff Hours'!$C15</f>
        <v>0</v>
      </c>
      <c r="I16" s="183">
        <f>'Staff Hours'!I15*'Staff Hours'!$C15</f>
        <v>0</v>
      </c>
      <c r="J16" s="183">
        <f>'Staff Hours'!J15*'Staff Hours'!$C15</f>
        <v>0</v>
      </c>
      <c r="K16" s="183">
        <f>'Staff Hours'!K15*'Staff Hours'!$C15</f>
        <v>0</v>
      </c>
      <c r="L16" s="183">
        <f>'Staff Hours'!L15*'Staff Hours'!$C15</f>
        <v>0</v>
      </c>
      <c r="M16" s="183">
        <f>'Staff Hours'!M15*'Staff Hours'!$C15</f>
        <v>0</v>
      </c>
      <c r="N16" s="183">
        <f>'Staff Hours'!N15*'Staff Hours'!$C15</f>
        <v>0</v>
      </c>
      <c r="O16" s="183">
        <f>'Staff Hours'!O15*'Staff Hours'!$C15</f>
        <v>0</v>
      </c>
      <c r="P16" s="183">
        <f>'Staff Hours'!P15*'Staff Hours'!$C15</f>
        <v>0</v>
      </c>
      <c r="Q16" s="183">
        <f>'Staff Hours'!Q15*'Staff Hours'!$C15</f>
        <v>0</v>
      </c>
      <c r="R16" s="183">
        <f>'Staff Hours'!R15*'Staff Hours'!$C15</f>
        <v>0</v>
      </c>
      <c r="S16" s="183">
        <f>'Staff Hours'!S15*'Staff Hours'!$C15</f>
        <v>0</v>
      </c>
      <c r="T16" s="183">
        <f>'Staff Hours'!T15*'Staff Hours'!$C15</f>
        <v>0</v>
      </c>
      <c r="U16" s="183">
        <f>'Staff Hours'!U15*'Staff Hours'!$C15</f>
        <v>0</v>
      </c>
      <c r="V16" s="183">
        <f>'Staff Hours'!V15*'Staff Hours'!$C15</f>
        <v>0</v>
      </c>
      <c r="W16" s="183">
        <f>'Staff Hours'!W15*'Staff Hours'!$C15</f>
        <v>0</v>
      </c>
      <c r="X16" s="183">
        <f>'Staff Hours'!X15*'Staff Hours'!$C15</f>
        <v>0</v>
      </c>
      <c r="Y16" s="183">
        <f>'Staff Hours'!Y15*'Staff Hours'!$C15</f>
        <v>0</v>
      </c>
      <c r="Z16" s="183">
        <f>'Staff Hours'!Z15*'Staff Hours'!$C15</f>
        <v>0</v>
      </c>
      <c r="AA16" s="183">
        <f>'Staff Hours'!AA15*'Staff Hours'!$C15</f>
        <v>0</v>
      </c>
      <c r="AB16" s="183">
        <f>'Staff Hours'!AB15*'Staff Hours'!$C15</f>
        <v>0</v>
      </c>
      <c r="AC16" s="183">
        <f>'Staff Hours'!AR15*'Staff Hours'!$C15</f>
        <v>0</v>
      </c>
      <c r="AD16" s="184">
        <f>'Staff Hours'!AS15</f>
        <v>0</v>
      </c>
      <c r="AE16" s="185">
        <f t="shared" si="2"/>
        <v>0</v>
      </c>
    </row>
    <row r="17" spans="1:32" x14ac:dyDescent="0.25">
      <c r="A17" s="61">
        <f>'Staff Hours'!A16</f>
        <v>0</v>
      </c>
      <c r="B17" s="29" t="str">
        <f>'Staff Hours'!B16</f>
        <v>Estimator 1</v>
      </c>
      <c r="C17" s="181">
        <f>'Staff Hours'!C16</f>
        <v>0</v>
      </c>
      <c r="D17" s="29"/>
      <c r="E17" s="183">
        <f>'Staff Hours'!E16*'Staff Hours'!$C16</f>
        <v>0</v>
      </c>
      <c r="F17" s="183">
        <f>'Staff Hours'!F16*'Staff Hours'!$C16</f>
        <v>0</v>
      </c>
      <c r="G17" s="183">
        <f>'Staff Hours'!G16*'Staff Hours'!$C16</f>
        <v>0</v>
      </c>
      <c r="H17" s="183">
        <f>'Staff Hours'!H16*'Staff Hours'!$C16</f>
        <v>0</v>
      </c>
      <c r="I17" s="183">
        <f>'Staff Hours'!I16*'Staff Hours'!$C16</f>
        <v>0</v>
      </c>
      <c r="J17" s="183">
        <f>'Staff Hours'!J16*'Staff Hours'!$C16</f>
        <v>0</v>
      </c>
      <c r="K17" s="183">
        <f>'Staff Hours'!K16*'Staff Hours'!$C16</f>
        <v>0</v>
      </c>
      <c r="L17" s="183">
        <f>'Staff Hours'!L16*'Staff Hours'!$C16</f>
        <v>0</v>
      </c>
      <c r="M17" s="183">
        <f>'Staff Hours'!M16*'Staff Hours'!$C16</f>
        <v>0</v>
      </c>
      <c r="N17" s="183">
        <f>'Staff Hours'!N16*'Staff Hours'!$C16</f>
        <v>0</v>
      </c>
      <c r="O17" s="183">
        <f>'Staff Hours'!O16*'Staff Hours'!$C16</f>
        <v>0</v>
      </c>
      <c r="P17" s="183">
        <f>'Staff Hours'!P16*'Staff Hours'!$C16</f>
        <v>0</v>
      </c>
      <c r="Q17" s="183">
        <f>'Staff Hours'!Q16*'Staff Hours'!$C16</f>
        <v>0</v>
      </c>
      <c r="R17" s="183">
        <f>'Staff Hours'!R16*'Staff Hours'!$C16</f>
        <v>0</v>
      </c>
      <c r="S17" s="183">
        <f>'Staff Hours'!S16*'Staff Hours'!$C16</f>
        <v>0</v>
      </c>
      <c r="T17" s="183">
        <f>'Staff Hours'!T16*'Staff Hours'!$C16</f>
        <v>0</v>
      </c>
      <c r="U17" s="183">
        <f>'Staff Hours'!U16*'Staff Hours'!$C16</f>
        <v>0</v>
      </c>
      <c r="V17" s="183">
        <f>'Staff Hours'!V16*'Staff Hours'!$C16</f>
        <v>0</v>
      </c>
      <c r="W17" s="183">
        <f>'Staff Hours'!W16*'Staff Hours'!$C16</f>
        <v>0</v>
      </c>
      <c r="X17" s="183">
        <f>'Staff Hours'!X16*'Staff Hours'!$C16</f>
        <v>0</v>
      </c>
      <c r="Y17" s="183">
        <f>'Staff Hours'!Y16*'Staff Hours'!$C16</f>
        <v>0</v>
      </c>
      <c r="Z17" s="183">
        <f>'Staff Hours'!Z16*'Staff Hours'!$C16</f>
        <v>0</v>
      </c>
      <c r="AA17" s="183">
        <f>'Staff Hours'!AA16*'Staff Hours'!$C16</f>
        <v>0</v>
      </c>
      <c r="AB17" s="183">
        <f>'Staff Hours'!AB16*'Staff Hours'!$C16</f>
        <v>0</v>
      </c>
      <c r="AC17" s="183">
        <f>'Staff Hours'!AR16*'Staff Hours'!$C16</f>
        <v>0</v>
      </c>
      <c r="AD17" s="184">
        <f>'Staff Hours'!AS16</f>
        <v>0</v>
      </c>
      <c r="AE17" s="185">
        <f t="shared" si="2"/>
        <v>0</v>
      </c>
    </row>
    <row r="18" spans="1:32" x14ac:dyDescent="0.25">
      <c r="A18" s="61">
        <f>'Staff Hours'!A17</f>
        <v>0</v>
      </c>
      <c r="B18" s="29" t="str">
        <f>'Staff Hours'!B17</f>
        <v>Mech. Est.</v>
      </c>
      <c r="C18" s="181">
        <f>'Staff Hours'!C17</f>
        <v>0</v>
      </c>
      <c r="D18" s="29"/>
      <c r="E18" s="183">
        <f>'Staff Hours'!E17*'Staff Hours'!$C17</f>
        <v>0</v>
      </c>
      <c r="F18" s="183">
        <f>'Staff Hours'!F17*'Staff Hours'!$C17</f>
        <v>0</v>
      </c>
      <c r="G18" s="183">
        <f>'Staff Hours'!G17*'Staff Hours'!$C17</f>
        <v>0</v>
      </c>
      <c r="H18" s="183">
        <f>'Staff Hours'!H17*'Staff Hours'!$C17</f>
        <v>0</v>
      </c>
      <c r="I18" s="183">
        <f>'Staff Hours'!I17*'Staff Hours'!$C17</f>
        <v>0</v>
      </c>
      <c r="J18" s="183">
        <f>'Staff Hours'!J17*'Staff Hours'!$C17</f>
        <v>0</v>
      </c>
      <c r="K18" s="183">
        <f>'Staff Hours'!K17*'Staff Hours'!$C17</f>
        <v>0</v>
      </c>
      <c r="L18" s="183">
        <f>'Staff Hours'!L17*'Staff Hours'!$C17</f>
        <v>0</v>
      </c>
      <c r="M18" s="183">
        <f>'Staff Hours'!M17*'Staff Hours'!$C17</f>
        <v>0</v>
      </c>
      <c r="N18" s="183">
        <f>'Staff Hours'!N17*'Staff Hours'!$C17</f>
        <v>0</v>
      </c>
      <c r="O18" s="183">
        <f>'Staff Hours'!O17*'Staff Hours'!$C17</f>
        <v>0</v>
      </c>
      <c r="P18" s="183">
        <f>'Staff Hours'!P17*'Staff Hours'!$C17</f>
        <v>0</v>
      </c>
      <c r="Q18" s="183">
        <f>'Staff Hours'!Q17*'Staff Hours'!$C17</f>
        <v>0</v>
      </c>
      <c r="R18" s="183">
        <f>'Staff Hours'!R17*'Staff Hours'!$C17</f>
        <v>0</v>
      </c>
      <c r="S18" s="183">
        <f>'Staff Hours'!S17*'Staff Hours'!$C17</f>
        <v>0</v>
      </c>
      <c r="T18" s="183">
        <f>'Staff Hours'!T17*'Staff Hours'!$C17</f>
        <v>0</v>
      </c>
      <c r="U18" s="183">
        <f>'Staff Hours'!U17*'Staff Hours'!$C17</f>
        <v>0</v>
      </c>
      <c r="V18" s="183">
        <f>'Staff Hours'!V17*'Staff Hours'!$C17</f>
        <v>0</v>
      </c>
      <c r="W18" s="183">
        <f>'Staff Hours'!W17*'Staff Hours'!$C17</f>
        <v>0</v>
      </c>
      <c r="X18" s="183">
        <f>'Staff Hours'!X17*'Staff Hours'!$C17</f>
        <v>0</v>
      </c>
      <c r="Y18" s="183">
        <f>'Staff Hours'!Y17*'Staff Hours'!$C17</f>
        <v>0</v>
      </c>
      <c r="Z18" s="183">
        <f>'Staff Hours'!Z17*'Staff Hours'!$C17</f>
        <v>0</v>
      </c>
      <c r="AA18" s="183">
        <f>'Staff Hours'!AA17*'Staff Hours'!$C17</f>
        <v>0</v>
      </c>
      <c r="AB18" s="183">
        <f>'Staff Hours'!AB17*'Staff Hours'!$C17</f>
        <v>0</v>
      </c>
      <c r="AC18" s="183">
        <f>'Staff Hours'!AR17*'Staff Hours'!$C17</f>
        <v>0</v>
      </c>
      <c r="AD18" s="184">
        <f>'Staff Hours'!AS17</f>
        <v>0</v>
      </c>
      <c r="AE18" s="185">
        <f t="shared" si="2"/>
        <v>0</v>
      </c>
    </row>
    <row r="19" spans="1:32" x14ac:dyDescent="0.25">
      <c r="A19" s="61">
        <f>'Staff Hours'!A18</f>
        <v>0</v>
      </c>
      <c r="B19" s="29" t="str">
        <f>'Staff Hours'!B18</f>
        <v>Elect. Est.</v>
      </c>
      <c r="C19" s="181">
        <f>'Staff Hours'!C18</f>
        <v>0</v>
      </c>
      <c r="D19" s="29"/>
      <c r="E19" s="183">
        <f>'Staff Hours'!E18*'Staff Hours'!$C18</f>
        <v>0</v>
      </c>
      <c r="F19" s="183">
        <f>'Staff Hours'!F18*'Staff Hours'!$C18</f>
        <v>0</v>
      </c>
      <c r="G19" s="183">
        <f>'Staff Hours'!G18*'Staff Hours'!$C18</f>
        <v>0</v>
      </c>
      <c r="H19" s="183">
        <f>'Staff Hours'!H18*'Staff Hours'!$C18</f>
        <v>0</v>
      </c>
      <c r="I19" s="183">
        <f>'Staff Hours'!I18*'Staff Hours'!$C18</f>
        <v>0</v>
      </c>
      <c r="J19" s="183">
        <f>'Staff Hours'!J18*'Staff Hours'!$C18</f>
        <v>0</v>
      </c>
      <c r="K19" s="183">
        <f>'Staff Hours'!K18*'Staff Hours'!$C18</f>
        <v>0</v>
      </c>
      <c r="L19" s="183">
        <f>'Staff Hours'!L18*'Staff Hours'!$C18</f>
        <v>0</v>
      </c>
      <c r="M19" s="183">
        <f>'Staff Hours'!M18*'Staff Hours'!$C18</f>
        <v>0</v>
      </c>
      <c r="N19" s="183">
        <f>'Staff Hours'!N18*'Staff Hours'!$C18</f>
        <v>0</v>
      </c>
      <c r="O19" s="183">
        <f>'Staff Hours'!O18*'Staff Hours'!$C18</f>
        <v>0</v>
      </c>
      <c r="P19" s="183">
        <f>'Staff Hours'!P18*'Staff Hours'!$C18</f>
        <v>0</v>
      </c>
      <c r="Q19" s="183">
        <f>'Staff Hours'!Q18*'Staff Hours'!$C18</f>
        <v>0</v>
      </c>
      <c r="R19" s="183">
        <f>'Staff Hours'!R18*'Staff Hours'!$C18</f>
        <v>0</v>
      </c>
      <c r="S19" s="183">
        <f>'Staff Hours'!S18*'Staff Hours'!$C18</f>
        <v>0</v>
      </c>
      <c r="T19" s="183">
        <f>'Staff Hours'!T18*'Staff Hours'!$C18</f>
        <v>0</v>
      </c>
      <c r="U19" s="183">
        <f>'Staff Hours'!U18*'Staff Hours'!$C18</f>
        <v>0</v>
      </c>
      <c r="V19" s="183">
        <f>'Staff Hours'!V18*'Staff Hours'!$C18</f>
        <v>0</v>
      </c>
      <c r="W19" s="183">
        <f>'Staff Hours'!W18*'Staff Hours'!$C18</f>
        <v>0</v>
      </c>
      <c r="X19" s="183">
        <f>'Staff Hours'!X18*'Staff Hours'!$C18</f>
        <v>0</v>
      </c>
      <c r="Y19" s="183">
        <f>'Staff Hours'!Y18*'Staff Hours'!$C18</f>
        <v>0</v>
      </c>
      <c r="Z19" s="183">
        <f>'Staff Hours'!Z18*'Staff Hours'!$C18</f>
        <v>0</v>
      </c>
      <c r="AA19" s="183">
        <f>'Staff Hours'!AA18*'Staff Hours'!$C18</f>
        <v>0</v>
      </c>
      <c r="AB19" s="183">
        <f>'Staff Hours'!AB18*'Staff Hours'!$C18</f>
        <v>0</v>
      </c>
      <c r="AC19" s="183">
        <f>'Staff Hours'!AR18*'Staff Hours'!$C18</f>
        <v>0</v>
      </c>
      <c r="AD19" s="184">
        <f>'Staff Hours'!AS18</f>
        <v>0</v>
      </c>
      <c r="AE19" s="185">
        <f t="shared" si="2"/>
        <v>0</v>
      </c>
    </row>
    <row r="20" spans="1:32" x14ac:dyDescent="0.25">
      <c r="A20" s="61">
        <f>'Staff Hours'!A19</f>
        <v>0</v>
      </c>
      <c r="B20" s="29" t="str">
        <f>'Staff Hours'!B19</f>
        <v>Scheduler</v>
      </c>
      <c r="C20" s="181">
        <f>'Staff Hours'!C19</f>
        <v>0</v>
      </c>
      <c r="D20" s="29"/>
      <c r="E20" s="183">
        <f>'Staff Hours'!E19*'Staff Hours'!$C19</f>
        <v>0</v>
      </c>
      <c r="F20" s="183">
        <f>'Staff Hours'!F19*'Staff Hours'!$C19</f>
        <v>0</v>
      </c>
      <c r="G20" s="183">
        <f>'Staff Hours'!G19*'Staff Hours'!$C19</f>
        <v>0</v>
      </c>
      <c r="H20" s="183">
        <f>'Staff Hours'!H19*'Staff Hours'!$C19</f>
        <v>0</v>
      </c>
      <c r="I20" s="183">
        <f>'Staff Hours'!I19*'Staff Hours'!$C19</f>
        <v>0</v>
      </c>
      <c r="J20" s="183">
        <f>'Staff Hours'!J19*'Staff Hours'!$C19</f>
        <v>0</v>
      </c>
      <c r="K20" s="183">
        <f>'Staff Hours'!K19*'Staff Hours'!$C19</f>
        <v>0</v>
      </c>
      <c r="L20" s="183">
        <f>'Staff Hours'!L19*'Staff Hours'!$C19</f>
        <v>0</v>
      </c>
      <c r="M20" s="183">
        <f>'Staff Hours'!M19*'Staff Hours'!$C19</f>
        <v>0</v>
      </c>
      <c r="N20" s="183">
        <f>'Staff Hours'!N19*'Staff Hours'!$C19</f>
        <v>0</v>
      </c>
      <c r="O20" s="183">
        <f>'Staff Hours'!O19*'Staff Hours'!$C19</f>
        <v>0</v>
      </c>
      <c r="P20" s="183">
        <f>'Staff Hours'!P19*'Staff Hours'!$C19</f>
        <v>0</v>
      </c>
      <c r="Q20" s="183">
        <f>'Staff Hours'!Q19*'Staff Hours'!$C19</f>
        <v>0</v>
      </c>
      <c r="R20" s="183">
        <f>'Staff Hours'!R19*'Staff Hours'!$C19</f>
        <v>0</v>
      </c>
      <c r="S20" s="183">
        <f>'Staff Hours'!S19*'Staff Hours'!$C19</f>
        <v>0</v>
      </c>
      <c r="T20" s="183">
        <f>'Staff Hours'!T19*'Staff Hours'!$C19</f>
        <v>0</v>
      </c>
      <c r="U20" s="183">
        <f>'Staff Hours'!U19*'Staff Hours'!$C19</f>
        <v>0</v>
      </c>
      <c r="V20" s="183">
        <f>'Staff Hours'!V19*'Staff Hours'!$C19</f>
        <v>0</v>
      </c>
      <c r="W20" s="183">
        <f>'Staff Hours'!W19*'Staff Hours'!$C19</f>
        <v>0</v>
      </c>
      <c r="X20" s="183">
        <f>'Staff Hours'!X19*'Staff Hours'!$C19</f>
        <v>0</v>
      </c>
      <c r="Y20" s="183">
        <f>'Staff Hours'!Y19*'Staff Hours'!$C19</f>
        <v>0</v>
      </c>
      <c r="Z20" s="183">
        <f>'Staff Hours'!Z19*'Staff Hours'!$C19</f>
        <v>0</v>
      </c>
      <c r="AA20" s="183">
        <f>'Staff Hours'!AA19*'Staff Hours'!$C19</f>
        <v>0</v>
      </c>
      <c r="AB20" s="183">
        <f>'Staff Hours'!AB19*'Staff Hours'!$C19</f>
        <v>0</v>
      </c>
      <c r="AC20" s="183">
        <f>'Staff Hours'!AR19*'Staff Hours'!$C19</f>
        <v>0</v>
      </c>
      <c r="AD20" s="184">
        <f>'Staff Hours'!AS19</f>
        <v>0</v>
      </c>
      <c r="AE20" s="185">
        <f t="shared" si="2"/>
        <v>0</v>
      </c>
    </row>
    <row r="21" spans="1:32" x14ac:dyDescent="0.25">
      <c r="A21" s="61">
        <f>'Staff Hours'!A20</f>
        <v>0</v>
      </c>
      <c r="B21" s="29" t="str">
        <f>'Staff Hours'!B20</f>
        <v>Proj. Supt.</v>
      </c>
      <c r="C21" s="181">
        <f>'Staff Hours'!C20</f>
        <v>0</v>
      </c>
      <c r="D21" s="29"/>
      <c r="E21" s="183">
        <f>'Staff Hours'!E20*'Staff Hours'!$C20</f>
        <v>0</v>
      </c>
      <c r="F21" s="183">
        <f>'Staff Hours'!F20*'Staff Hours'!$C20</f>
        <v>0</v>
      </c>
      <c r="G21" s="183">
        <f>'Staff Hours'!G20*'Staff Hours'!$C20</f>
        <v>0</v>
      </c>
      <c r="H21" s="183">
        <f>'Staff Hours'!H20*'Staff Hours'!$C20</f>
        <v>0</v>
      </c>
      <c r="I21" s="183">
        <f>'Staff Hours'!I20*'Staff Hours'!$C20</f>
        <v>0</v>
      </c>
      <c r="J21" s="183">
        <f>'Staff Hours'!J20*'Staff Hours'!$C20</f>
        <v>0</v>
      </c>
      <c r="K21" s="183">
        <f>'Staff Hours'!K20*'Staff Hours'!$C20</f>
        <v>0</v>
      </c>
      <c r="L21" s="183">
        <f>'Staff Hours'!L20*'Staff Hours'!$C20</f>
        <v>0</v>
      </c>
      <c r="M21" s="183">
        <f>'Staff Hours'!M20*'Staff Hours'!$C20</f>
        <v>0</v>
      </c>
      <c r="N21" s="183">
        <f>'Staff Hours'!N20*'Staff Hours'!$C20</f>
        <v>0</v>
      </c>
      <c r="O21" s="183">
        <f>'Staff Hours'!O20*'Staff Hours'!$C20</f>
        <v>0</v>
      </c>
      <c r="P21" s="183">
        <f>'Staff Hours'!P20*'Staff Hours'!$C20</f>
        <v>0</v>
      </c>
      <c r="Q21" s="183">
        <f>'Staff Hours'!Q20*'Staff Hours'!$C20</f>
        <v>0</v>
      </c>
      <c r="R21" s="183">
        <f>'Staff Hours'!R20*'Staff Hours'!$C20</f>
        <v>0</v>
      </c>
      <c r="S21" s="183">
        <f>'Staff Hours'!S20*'Staff Hours'!$C20</f>
        <v>0</v>
      </c>
      <c r="T21" s="183">
        <f>'Staff Hours'!T20*'Staff Hours'!$C20</f>
        <v>0</v>
      </c>
      <c r="U21" s="183">
        <f>'Staff Hours'!U20*'Staff Hours'!$C20</f>
        <v>0</v>
      </c>
      <c r="V21" s="183">
        <f>'Staff Hours'!V20*'Staff Hours'!$C20</f>
        <v>0</v>
      </c>
      <c r="W21" s="183">
        <f>'Staff Hours'!W20*'Staff Hours'!$C20</f>
        <v>0</v>
      </c>
      <c r="X21" s="183">
        <f>'Staff Hours'!X20*'Staff Hours'!$C20</f>
        <v>0</v>
      </c>
      <c r="Y21" s="183">
        <f>'Staff Hours'!Y20*'Staff Hours'!$C20</f>
        <v>0</v>
      </c>
      <c r="Z21" s="183">
        <f>'Staff Hours'!Z20*'Staff Hours'!$C20</f>
        <v>0</v>
      </c>
      <c r="AA21" s="183">
        <f>'Staff Hours'!AA20*'Staff Hours'!$C20</f>
        <v>0</v>
      </c>
      <c r="AB21" s="183">
        <f>'Staff Hours'!AB20*'Staff Hours'!$C20</f>
        <v>0</v>
      </c>
      <c r="AC21" s="183">
        <f>'Staff Hours'!AR20*'Staff Hours'!$C20</f>
        <v>0</v>
      </c>
      <c r="AD21" s="184">
        <f>'Staff Hours'!AS20</f>
        <v>0</v>
      </c>
      <c r="AE21" s="185">
        <f t="shared" si="2"/>
        <v>0</v>
      </c>
    </row>
    <row r="22" spans="1:32" x14ac:dyDescent="0.25">
      <c r="A22" s="61">
        <f>'Staff Hours'!A21</f>
        <v>0</v>
      </c>
      <c r="B22" s="29" t="str">
        <f>'Staff Hours'!B21</f>
        <v>Accountant</v>
      </c>
      <c r="C22" s="181">
        <f>'Staff Hours'!C21</f>
        <v>0</v>
      </c>
      <c r="D22" s="29"/>
      <c r="E22" s="183">
        <f>'Staff Hours'!E21*'Staff Hours'!$C21</f>
        <v>0</v>
      </c>
      <c r="F22" s="183">
        <f>'Staff Hours'!F21*'Staff Hours'!$C21</f>
        <v>0</v>
      </c>
      <c r="G22" s="183">
        <f>'Staff Hours'!G21*'Staff Hours'!$C21</f>
        <v>0</v>
      </c>
      <c r="H22" s="183">
        <f>'Staff Hours'!H21*'Staff Hours'!$C21</f>
        <v>0</v>
      </c>
      <c r="I22" s="183">
        <f>'Staff Hours'!I21*'Staff Hours'!$C21</f>
        <v>0</v>
      </c>
      <c r="J22" s="183">
        <f>'Staff Hours'!J21*'Staff Hours'!$C21</f>
        <v>0</v>
      </c>
      <c r="K22" s="183">
        <f>'Staff Hours'!K21*'Staff Hours'!$C21</f>
        <v>0</v>
      </c>
      <c r="L22" s="183">
        <f>'Staff Hours'!L21*'Staff Hours'!$C21</f>
        <v>0</v>
      </c>
      <c r="M22" s="183">
        <f>'Staff Hours'!M21*'Staff Hours'!$C21</f>
        <v>0</v>
      </c>
      <c r="N22" s="183">
        <f>'Staff Hours'!N21*'Staff Hours'!$C21</f>
        <v>0</v>
      </c>
      <c r="O22" s="183">
        <f>'Staff Hours'!O21*'Staff Hours'!$C21</f>
        <v>0</v>
      </c>
      <c r="P22" s="183">
        <f>'Staff Hours'!P21*'Staff Hours'!$C21</f>
        <v>0</v>
      </c>
      <c r="Q22" s="183">
        <f>'Staff Hours'!Q21*'Staff Hours'!$C21</f>
        <v>0</v>
      </c>
      <c r="R22" s="183">
        <f>'Staff Hours'!R21*'Staff Hours'!$C21</f>
        <v>0</v>
      </c>
      <c r="S22" s="183">
        <f>'Staff Hours'!S21*'Staff Hours'!$C21</f>
        <v>0</v>
      </c>
      <c r="T22" s="183">
        <f>'Staff Hours'!T21*'Staff Hours'!$C21</f>
        <v>0</v>
      </c>
      <c r="U22" s="183">
        <f>'Staff Hours'!U21*'Staff Hours'!$C21</f>
        <v>0</v>
      </c>
      <c r="V22" s="183">
        <f>'Staff Hours'!V21*'Staff Hours'!$C21</f>
        <v>0</v>
      </c>
      <c r="W22" s="183">
        <f>'Staff Hours'!W21*'Staff Hours'!$C21</f>
        <v>0</v>
      </c>
      <c r="X22" s="183">
        <f>'Staff Hours'!X21*'Staff Hours'!$C21</f>
        <v>0</v>
      </c>
      <c r="Y22" s="183">
        <f>'Staff Hours'!Y21*'Staff Hours'!$C21</f>
        <v>0</v>
      </c>
      <c r="Z22" s="183">
        <f>'Staff Hours'!Z21*'Staff Hours'!$C21</f>
        <v>0</v>
      </c>
      <c r="AA22" s="183">
        <f>'Staff Hours'!AA21*'Staff Hours'!$C21</f>
        <v>0</v>
      </c>
      <c r="AB22" s="183">
        <f>'Staff Hours'!AB21*'Staff Hours'!$C21</f>
        <v>0</v>
      </c>
      <c r="AC22" s="183">
        <f>'Staff Hours'!AR21*'Staff Hours'!$C21</f>
        <v>0</v>
      </c>
      <c r="AD22" s="184">
        <f>'Staff Hours'!AS21</f>
        <v>0</v>
      </c>
      <c r="AE22" s="185">
        <f t="shared" si="2"/>
        <v>0</v>
      </c>
    </row>
    <row r="23" spans="1:32" x14ac:dyDescent="0.25">
      <c r="A23" s="61">
        <f>'Staff Hours'!A22</f>
        <v>0</v>
      </c>
      <c r="B23" s="29" t="str">
        <f>'Staff Hours'!B22</f>
        <v>Admin. Asst.</v>
      </c>
      <c r="C23" s="181">
        <f>'Staff Hours'!C22</f>
        <v>0</v>
      </c>
      <c r="D23" s="29"/>
      <c r="E23" s="183">
        <f>'Staff Hours'!E22*'Staff Hours'!$C22</f>
        <v>0</v>
      </c>
      <c r="F23" s="183">
        <f>'Staff Hours'!F22*'Staff Hours'!$C22</f>
        <v>0</v>
      </c>
      <c r="G23" s="183">
        <f>'Staff Hours'!G22*'Staff Hours'!$C22</f>
        <v>0</v>
      </c>
      <c r="H23" s="183">
        <f>'Staff Hours'!H22*'Staff Hours'!$C22</f>
        <v>0</v>
      </c>
      <c r="I23" s="183">
        <f>'Staff Hours'!I22*'Staff Hours'!$C22</f>
        <v>0</v>
      </c>
      <c r="J23" s="183">
        <f>'Staff Hours'!J22*'Staff Hours'!$C22</f>
        <v>0</v>
      </c>
      <c r="K23" s="183">
        <f>'Staff Hours'!K22*'Staff Hours'!$C22</f>
        <v>0</v>
      </c>
      <c r="L23" s="183">
        <f>'Staff Hours'!L22*'Staff Hours'!$C22</f>
        <v>0</v>
      </c>
      <c r="M23" s="183">
        <f>'Staff Hours'!M22*'Staff Hours'!$C22</f>
        <v>0</v>
      </c>
      <c r="N23" s="183">
        <f>'Staff Hours'!N22*'Staff Hours'!$C22</f>
        <v>0</v>
      </c>
      <c r="O23" s="183">
        <f>'Staff Hours'!O22*'Staff Hours'!$C22</f>
        <v>0</v>
      </c>
      <c r="P23" s="183">
        <f>'Staff Hours'!P22*'Staff Hours'!$C22</f>
        <v>0</v>
      </c>
      <c r="Q23" s="183">
        <f>'Staff Hours'!Q22*'Staff Hours'!$C22</f>
        <v>0</v>
      </c>
      <c r="R23" s="183">
        <f>'Staff Hours'!R22*'Staff Hours'!$C22</f>
        <v>0</v>
      </c>
      <c r="S23" s="183">
        <f>'Staff Hours'!S22*'Staff Hours'!$C22</f>
        <v>0</v>
      </c>
      <c r="T23" s="183">
        <f>'Staff Hours'!T22*'Staff Hours'!$C22</f>
        <v>0</v>
      </c>
      <c r="U23" s="183">
        <f>'Staff Hours'!U22*'Staff Hours'!$C22</f>
        <v>0</v>
      </c>
      <c r="V23" s="183">
        <f>'Staff Hours'!V22*'Staff Hours'!$C22</f>
        <v>0</v>
      </c>
      <c r="W23" s="183">
        <f>'Staff Hours'!W22*'Staff Hours'!$C22</f>
        <v>0</v>
      </c>
      <c r="X23" s="183">
        <f>'Staff Hours'!X22*'Staff Hours'!$C22</f>
        <v>0</v>
      </c>
      <c r="Y23" s="183">
        <f>'Staff Hours'!Y22*'Staff Hours'!$C22</f>
        <v>0</v>
      </c>
      <c r="Z23" s="183">
        <f>'Staff Hours'!Z22*'Staff Hours'!$C22</f>
        <v>0</v>
      </c>
      <c r="AA23" s="183">
        <f>'Staff Hours'!AA22*'Staff Hours'!$C22</f>
        <v>0</v>
      </c>
      <c r="AB23" s="183">
        <f>'Staff Hours'!AB22*'Staff Hours'!$C22</f>
        <v>0</v>
      </c>
      <c r="AC23" s="183">
        <f>'Staff Hours'!AR22*'Staff Hours'!$C22</f>
        <v>0</v>
      </c>
      <c r="AD23" s="184">
        <f>'Staff Hours'!AS22</f>
        <v>0</v>
      </c>
      <c r="AE23" s="185">
        <f t="shared" si="2"/>
        <v>0</v>
      </c>
    </row>
    <row r="24" spans="1:32" x14ac:dyDescent="0.25">
      <c r="A24" s="61">
        <f>'Staff Hours'!A23</f>
        <v>0</v>
      </c>
      <c r="B24" s="29">
        <f>'Staff Hours'!B23</f>
        <v>0</v>
      </c>
      <c r="C24" s="181">
        <f>'Staff Hours'!C23</f>
        <v>0</v>
      </c>
      <c r="D24" s="29"/>
      <c r="E24" s="183">
        <f>'Staff Hours'!E23*'Staff Hours'!$C23</f>
        <v>0</v>
      </c>
      <c r="F24" s="183">
        <f>'Staff Hours'!F23*'Staff Hours'!$C23</f>
        <v>0</v>
      </c>
      <c r="G24" s="183">
        <f>'Staff Hours'!G23*'Staff Hours'!$C23</f>
        <v>0</v>
      </c>
      <c r="H24" s="183">
        <f>'Staff Hours'!H23*'Staff Hours'!$C23</f>
        <v>0</v>
      </c>
      <c r="I24" s="183">
        <f>'Staff Hours'!I23*'Staff Hours'!$C23</f>
        <v>0</v>
      </c>
      <c r="J24" s="183">
        <f>'Staff Hours'!J23*'Staff Hours'!$C23</f>
        <v>0</v>
      </c>
      <c r="K24" s="183">
        <f>'Staff Hours'!K23*'Staff Hours'!$C23</f>
        <v>0</v>
      </c>
      <c r="L24" s="183">
        <f>'Staff Hours'!L23*'Staff Hours'!$C23</f>
        <v>0</v>
      </c>
      <c r="M24" s="183">
        <f>'Staff Hours'!M23*'Staff Hours'!$C23</f>
        <v>0</v>
      </c>
      <c r="N24" s="183">
        <f>'Staff Hours'!N23*'Staff Hours'!$C23</f>
        <v>0</v>
      </c>
      <c r="O24" s="183">
        <f>'Staff Hours'!O23*'Staff Hours'!$C23</f>
        <v>0</v>
      </c>
      <c r="P24" s="183">
        <f>'Staff Hours'!P23*'Staff Hours'!$C23</f>
        <v>0</v>
      </c>
      <c r="Q24" s="183">
        <f>'Staff Hours'!Q23*'Staff Hours'!$C23</f>
        <v>0</v>
      </c>
      <c r="R24" s="183">
        <f>'Staff Hours'!R23*'Staff Hours'!$C23</f>
        <v>0</v>
      </c>
      <c r="S24" s="183">
        <f>'Staff Hours'!S23*'Staff Hours'!$C23</f>
        <v>0</v>
      </c>
      <c r="T24" s="183">
        <f>'Staff Hours'!T23*'Staff Hours'!$C23</f>
        <v>0</v>
      </c>
      <c r="U24" s="183">
        <f>'Staff Hours'!U23*'Staff Hours'!$C23</f>
        <v>0</v>
      </c>
      <c r="V24" s="183">
        <f>'Staff Hours'!V23*'Staff Hours'!$C23</f>
        <v>0</v>
      </c>
      <c r="W24" s="183">
        <f>'Staff Hours'!W23*'Staff Hours'!$C23</f>
        <v>0</v>
      </c>
      <c r="X24" s="183">
        <f>'Staff Hours'!X23*'Staff Hours'!$C23</f>
        <v>0</v>
      </c>
      <c r="Y24" s="183">
        <f>'Staff Hours'!Y23*'Staff Hours'!$C23</f>
        <v>0</v>
      </c>
      <c r="Z24" s="183">
        <f>'Staff Hours'!Z23*'Staff Hours'!$C23</f>
        <v>0</v>
      </c>
      <c r="AA24" s="183">
        <f>'Staff Hours'!AA23*'Staff Hours'!$C23</f>
        <v>0</v>
      </c>
      <c r="AB24" s="183">
        <f>'Staff Hours'!AB23*'Staff Hours'!$C23</f>
        <v>0</v>
      </c>
      <c r="AC24" s="183">
        <f>'Staff Hours'!AR23*'Staff Hours'!$C23</f>
        <v>0</v>
      </c>
      <c r="AD24" s="184">
        <f>'Staff Hours'!AS23</f>
        <v>0</v>
      </c>
      <c r="AE24" s="185">
        <f t="shared" si="2"/>
        <v>0</v>
      </c>
    </row>
    <row r="25" spans="1:32" x14ac:dyDescent="0.25">
      <c r="A25" s="61">
        <f>'Staff Hours'!A24</f>
        <v>0</v>
      </c>
      <c r="B25" s="29">
        <f>'Staff Hours'!B24</f>
        <v>0</v>
      </c>
      <c r="C25" s="181">
        <f>'Staff Hours'!C24</f>
        <v>0</v>
      </c>
      <c r="D25" s="29"/>
      <c r="E25" s="183">
        <f>'Staff Hours'!E24*'Staff Hours'!$C24</f>
        <v>0</v>
      </c>
      <c r="F25" s="183">
        <f>'Staff Hours'!F24*'Staff Hours'!$C24</f>
        <v>0</v>
      </c>
      <c r="G25" s="183">
        <f>'Staff Hours'!G24*'Staff Hours'!$C24</f>
        <v>0</v>
      </c>
      <c r="H25" s="183">
        <f>'Staff Hours'!H24*'Staff Hours'!$C24</f>
        <v>0</v>
      </c>
      <c r="I25" s="183">
        <f>'Staff Hours'!I24*'Staff Hours'!$C24</f>
        <v>0</v>
      </c>
      <c r="J25" s="183">
        <f>'Staff Hours'!J24*'Staff Hours'!$C24</f>
        <v>0</v>
      </c>
      <c r="K25" s="183">
        <f>'Staff Hours'!K24*'Staff Hours'!$C24</f>
        <v>0</v>
      </c>
      <c r="L25" s="183">
        <f>'Staff Hours'!L24*'Staff Hours'!$C24</f>
        <v>0</v>
      </c>
      <c r="M25" s="183">
        <f>'Staff Hours'!M24*'Staff Hours'!$C24</f>
        <v>0</v>
      </c>
      <c r="N25" s="183">
        <f>'Staff Hours'!N24*'Staff Hours'!$C24</f>
        <v>0</v>
      </c>
      <c r="O25" s="183">
        <f>'Staff Hours'!O24*'Staff Hours'!$C24</f>
        <v>0</v>
      </c>
      <c r="P25" s="183">
        <f>'Staff Hours'!P24*'Staff Hours'!$C24</f>
        <v>0</v>
      </c>
      <c r="Q25" s="183">
        <f>'Staff Hours'!Q24*'Staff Hours'!$C24</f>
        <v>0</v>
      </c>
      <c r="R25" s="183">
        <f>'Staff Hours'!R24*'Staff Hours'!$C24</f>
        <v>0</v>
      </c>
      <c r="S25" s="183">
        <f>'Staff Hours'!S24*'Staff Hours'!$C24</f>
        <v>0</v>
      </c>
      <c r="T25" s="183">
        <f>'Staff Hours'!T24*'Staff Hours'!$C24</f>
        <v>0</v>
      </c>
      <c r="U25" s="183">
        <f>'Staff Hours'!U24*'Staff Hours'!$C24</f>
        <v>0</v>
      </c>
      <c r="V25" s="183">
        <f>'Staff Hours'!V24*'Staff Hours'!$C24</f>
        <v>0</v>
      </c>
      <c r="W25" s="183">
        <f>'Staff Hours'!W24*'Staff Hours'!$C24</f>
        <v>0</v>
      </c>
      <c r="X25" s="183">
        <f>'Staff Hours'!X24*'Staff Hours'!$C24</f>
        <v>0</v>
      </c>
      <c r="Y25" s="183">
        <f>'Staff Hours'!Y24*'Staff Hours'!$C24</f>
        <v>0</v>
      </c>
      <c r="Z25" s="183">
        <f>'Staff Hours'!Z24*'Staff Hours'!$C24</f>
        <v>0</v>
      </c>
      <c r="AA25" s="183">
        <f>'Staff Hours'!AA24*'Staff Hours'!$C24</f>
        <v>0</v>
      </c>
      <c r="AB25" s="183">
        <f>'Staff Hours'!AB24*'Staff Hours'!$C24</f>
        <v>0</v>
      </c>
      <c r="AC25" s="183">
        <f>'Staff Hours'!AR24*'Staff Hours'!$C24</f>
        <v>0</v>
      </c>
      <c r="AD25" s="184">
        <f>'Staff Hours'!AS24</f>
        <v>0</v>
      </c>
      <c r="AE25" s="185">
        <f t="shared" si="2"/>
        <v>0</v>
      </c>
    </row>
    <row r="26" spans="1:32" x14ac:dyDescent="0.25">
      <c r="A26" s="61">
        <f>'Staff Hours'!A25</f>
        <v>0</v>
      </c>
      <c r="B26" s="29">
        <f>'Staff Hours'!B25</f>
        <v>0</v>
      </c>
      <c r="C26" s="181">
        <f>'Staff Hours'!C25</f>
        <v>0</v>
      </c>
      <c r="D26" s="29"/>
      <c r="E26" s="183">
        <f>'Staff Hours'!E25*'Staff Hours'!$C25</f>
        <v>0</v>
      </c>
      <c r="F26" s="183">
        <f>'Staff Hours'!F25*'Staff Hours'!$C25</f>
        <v>0</v>
      </c>
      <c r="G26" s="183">
        <f>'Staff Hours'!G25*'Staff Hours'!$C25</f>
        <v>0</v>
      </c>
      <c r="H26" s="183">
        <f>'Staff Hours'!H25*'Staff Hours'!$C25</f>
        <v>0</v>
      </c>
      <c r="I26" s="183">
        <f>'Staff Hours'!I25*'Staff Hours'!$C25</f>
        <v>0</v>
      </c>
      <c r="J26" s="183">
        <f>'Staff Hours'!J25*'Staff Hours'!$C25</f>
        <v>0</v>
      </c>
      <c r="K26" s="183">
        <f>'Staff Hours'!K25*'Staff Hours'!$C25</f>
        <v>0</v>
      </c>
      <c r="L26" s="183">
        <f>'Staff Hours'!L25*'Staff Hours'!$C25</f>
        <v>0</v>
      </c>
      <c r="M26" s="183">
        <f>'Staff Hours'!M25*'Staff Hours'!$C25</f>
        <v>0</v>
      </c>
      <c r="N26" s="183">
        <f>'Staff Hours'!N25*'Staff Hours'!$C25</f>
        <v>0</v>
      </c>
      <c r="O26" s="183">
        <f>'Staff Hours'!O25*'Staff Hours'!$C25</f>
        <v>0</v>
      </c>
      <c r="P26" s="183">
        <f>'Staff Hours'!P25*'Staff Hours'!$C25</f>
        <v>0</v>
      </c>
      <c r="Q26" s="183">
        <f>'Staff Hours'!Q25*'Staff Hours'!$C25</f>
        <v>0</v>
      </c>
      <c r="R26" s="183">
        <f>'Staff Hours'!R25*'Staff Hours'!$C25</f>
        <v>0</v>
      </c>
      <c r="S26" s="183">
        <f>'Staff Hours'!S25*'Staff Hours'!$C25</f>
        <v>0</v>
      </c>
      <c r="T26" s="183">
        <f>'Staff Hours'!T25*'Staff Hours'!$C25</f>
        <v>0</v>
      </c>
      <c r="U26" s="183">
        <f>'Staff Hours'!U25*'Staff Hours'!$C25</f>
        <v>0</v>
      </c>
      <c r="V26" s="183">
        <f>'Staff Hours'!V25*'Staff Hours'!$C25</f>
        <v>0</v>
      </c>
      <c r="W26" s="183">
        <f>'Staff Hours'!W25*'Staff Hours'!$C25</f>
        <v>0</v>
      </c>
      <c r="X26" s="183">
        <f>'Staff Hours'!X25*'Staff Hours'!$C25</f>
        <v>0</v>
      </c>
      <c r="Y26" s="183">
        <f>'Staff Hours'!Y25*'Staff Hours'!$C25</f>
        <v>0</v>
      </c>
      <c r="Z26" s="183">
        <f>'Staff Hours'!Z25*'Staff Hours'!$C25</f>
        <v>0</v>
      </c>
      <c r="AA26" s="183">
        <f>'Staff Hours'!AA25*'Staff Hours'!$C25</f>
        <v>0</v>
      </c>
      <c r="AB26" s="183">
        <f>'Staff Hours'!AB25*'Staff Hours'!$C25</f>
        <v>0</v>
      </c>
      <c r="AC26" s="183">
        <f>'Staff Hours'!AR25*'Staff Hours'!$C25</f>
        <v>0</v>
      </c>
      <c r="AD26" s="184">
        <f>'Staff Hours'!AS25</f>
        <v>0</v>
      </c>
      <c r="AE26" s="185">
        <f t="shared" si="2"/>
        <v>0</v>
      </c>
    </row>
    <row r="27" spans="1:32" x14ac:dyDescent="0.25">
      <c r="A27" s="61">
        <f>'Staff Hours'!A26</f>
        <v>0</v>
      </c>
      <c r="B27" s="29">
        <f>'Staff Hours'!B26</f>
        <v>0</v>
      </c>
      <c r="C27" s="181">
        <f>'Staff Hours'!C26</f>
        <v>0</v>
      </c>
      <c r="D27" s="29"/>
      <c r="E27" s="183">
        <f>'Staff Hours'!E26*'Staff Hours'!$C26</f>
        <v>0</v>
      </c>
      <c r="F27" s="183">
        <f>'Staff Hours'!F26*'Staff Hours'!$C26</f>
        <v>0</v>
      </c>
      <c r="G27" s="183">
        <f>'Staff Hours'!G26*'Staff Hours'!$C26</f>
        <v>0</v>
      </c>
      <c r="H27" s="183">
        <f>'Staff Hours'!H26*'Staff Hours'!$C26</f>
        <v>0</v>
      </c>
      <c r="I27" s="183">
        <f>'Staff Hours'!I26*'Staff Hours'!$C26</f>
        <v>0</v>
      </c>
      <c r="J27" s="183">
        <f>'Staff Hours'!J26*'Staff Hours'!$C26</f>
        <v>0</v>
      </c>
      <c r="K27" s="183">
        <f>'Staff Hours'!K26*'Staff Hours'!$C26</f>
        <v>0</v>
      </c>
      <c r="L27" s="183">
        <f>'Staff Hours'!L26*'Staff Hours'!$C26</f>
        <v>0</v>
      </c>
      <c r="M27" s="183">
        <f>'Staff Hours'!M26*'Staff Hours'!$C26</f>
        <v>0</v>
      </c>
      <c r="N27" s="183">
        <f>'Staff Hours'!N26*'Staff Hours'!$C26</f>
        <v>0</v>
      </c>
      <c r="O27" s="183">
        <f>'Staff Hours'!O26*'Staff Hours'!$C26</f>
        <v>0</v>
      </c>
      <c r="P27" s="183">
        <f>'Staff Hours'!P26*'Staff Hours'!$C26</f>
        <v>0</v>
      </c>
      <c r="Q27" s="183">
        <f>'Staff Hours'!Q26*'Staff Hours'!$C26</f>
        <v>0</v>
      </c>
      <c r="R27" s="183">
        <f>'Staff Hours'!R26*'Staff Hours'!$C26</f>
        <v>0</v>
      </c>
      <c r="S27" s="183">
        <f>'Staff Hours'!S26*'Staff Hours'!$C26</f>
        <v>0</v>
      </c>
      <c r="T27" s="183">
        <f>'Staff Hours'!T26*'Staff Hours'!$C26</f>
        <v>0</v>
      </c>
      <c r="U27" s="183">
        <f>'Staff Hours'!U26*'Staff Hours'!$C26</f>
        <v>0</v>
      </c>
      <c r="V27" s="183">
        <f>'Staff Hours'!V26*'Staff Hours'!$C26</f>
        <v>0</v>
      </c>
      <c r="W27" s="183">
        <f>'Staff Hours'!W26*'Staff Hours'!$C26</f>
        <v>0</v>
      </c>
      <c r="X27" s="183">
        <f>'Staff Hours'!X26*'Staff Hours'!$C26</f>
        <v>0</v>
      </c>
      <c r="Y27" s="183">
        <f>'Staff Hours'!Y26*'Staff Hours'!$C26</f>
        <v>0</v>
      </c>
      <c r="Z27" s="183">
        <f>'Staff Hours'!Z26*'Staff Hours'!$C26</f>
        <v>0</v>
      </c>
      <c r="AA27" s="183">
        <f>'Staff Hours'!AA26*'Staff Hours'!$C26</f>
        <v>0</v>
      </c>
      <c r="AB27" s="183">
        <f>'Staff Hours'!AB26*'Staff Hours'!$C26</f>
        <v>0</v>
      </c>
      <c r="AC27" s="183">
        <f>'Staff Hours'!AR26*'Staff Hours'!$C26</f>
        <v>0</v>
      </c>
      <c r="AD27" s="184">
        <f>'Staff Hours'!AS26</f>
        <v>0</v>
      </c>
      <c r="AE27" s="185">
        <f t="shared" si="2"/>
        <v>0</v>
      </c>
    </row>
    <row r="28" spans="1:32" x14ac:dyDescent="0.25">
      <c r="A28" s="61">
        <f>'Staff Hours'!A27</f>
        <v>0</v>
      </c>
      <c r="B28" s="29">
        <f>'Staff Hours'!B27</f>
        <v>0</v>
      </c>
      <c r="C28" s="181">
        <f>'Staff Hours'!C27</f>
        <v>0</v>
      </c>
      <c r="D28" s="29"/>
      <c r="E28" s="183">
        <f>'Staff Hours'!E27*'Staff Hours'!$C27</f>
        <v>0</v>
      </c>
      <c r="F28" s="183">
        <f>'Staff Hours'!F27*'Staff Hours'!$C27</f>
        <v>0</v>
      </c>
      <c r="G28" s="183">
        <f>'Staff Hours'!G27*'Staff Hours'!$C27</f>
        <v>0</v>
      </c>
      <c r="H28" s="183">
        <f>'Staff Hours'!H27*'Staff Hours'!$C27</f>
        <v>0</v>
      </c>
      <c r="I28" s="183">
        <f>'Staff Hours'!I27*'Staff Hours'!$C27</f>
        <v>0</v>
      </c>
      <c r="J28" s="183">
        <f>'Staff Hours'!J27*'Staff Hours'!$C27</f>
        <v>0</v>
      </c>
      <c r="K28" s="183">
        <f>'Staff Hours'!K27*'Staff Hours'!$C27</f>
        <v>0</v>
      </c>
      <c r="L28" s="183">
        <f>'Staff Hours'!L27*'Staff Hours'!$C27</f>
        <v>0</v>
      </c>
      <c r="M28" s="183">
        <f>'Staff Hours'!M27*'Staff Hours'!$C27</f>
        <v>0</v>
      </c>
      <c r="N28" s="183">
        <f>'Staff Hours'!N27*'Staff Hours'!$C27</f>
        <v>0</v>
      </c>
      <c r="O28" s="183">
        <f>'Staff Hours'!O27*'Staff Hours'!$C27</f>
        <v>0</v>
      </c>
      <c r="P28" s="183">
        <f>'Staff Hours'!P27*'Staff Hours'!$C27</f>
        <v>0</v>
      </c>
      <c r="Q28" s="183">
        <f>'Staff Hours'!Q27*'Staff Hours'!$C27</f>
        <v>0</v>
      </c>
      <c r="R28" s="183">
        <f>'Staff Hours'!R27*'Staff Hours'!$C27</f>
        <v>0</v>
      </c>
      <c r="S28" s="183">
        <f>'Staff Hours'!S27*'Staff Hours'!$C27</f>
        <v>0</v>
      </c>
      <c r="T28" s="183">
        <f>'Staff Hours'!T27*'Staff Hours'!$C27</f>
        <v>0</v>
      </c>
      <c r="U28" s="183">
        <f>'Staff Hours'!U27*'Staff Hours'!$C27</f>
        <v>0</v>
      </c>
      <c r="V28" s="183">
        <f>'Staff Hours'!V27*'Staff Hours'!$C27</f>
        <v>0</v>
      </c>
      <c r="W28" s="183">
        <f>'Staff Hours'!W27*'Staff Hours'!$C27</f>
        <v>0</v>
      </c>
      <c r="X28" s="183">
        <f>'Staff Hours'!X27*'Staff Hours'!$C27</f>
        <v>0</v>
      </c>
      <c r="Y28" s="183">
        <f>'Staff Hours'!Y27*'Staff Hours'!$C27</f>
        <v>0</v>
      </c>
      <c r="Z28" s="183">
        <f>'Staff Hours'!Z27*'Staff Hours'!$C27</f>
        <v>0</v>
      </c>
      <c r="AA28" s="183">
        <f>'Staff Hours'!AA27*'Staff Hours'!$C27</f>
        <v>0</v>
      </c>
      <c r="AB28" s="183">
        <f>'Staff Hours'!AB27*'Staff Hours'!$C27</f>
        <v>0</v>
      </c>
      <c r="AC28" s="183">
        <f>'Staff Hours'!AR27*'Staff Hours'!$C27</f>
        <v>0</v>
      </c>
      <c r="AD28" s="184">
        <f>'Staff Hours'!AS27</f>
        <v>0</v>
      </c>
      <c r="AE28" s="185">
        <f t="shared" si="2"/>
        <v>0</v>
      </c>
    </row>
    <row r="29" spans="1:32" s="5" customFormat="1" x14ac:dyDescent="0.25">
      <c r="A29" s="33"/>
      <c r="B29" s="34" t="s">
        <v>132</v>
      </c>
      <c r="C29" s="186"/>
      <c r="D29" s="33"/>
      <c r="E29" s="187">
        <f t="shared" ref="E29:AC29" si="3">SUM(E12:E28)</f>
        <v>10</v>
      </c>
      <c r="F29" s="187">
        <f t="shared" si="3"/>
        <v>10</v>
      </c>
      <c r="G29" s="187">
        <f t="shared" si="3"/>
        <v>10</v>
      </c>
      <c r="H29" s="187">
        <f t="shared" si="3"/>
        <v>10</v>
      </c>
      <c r="I29" s="187">
        <f t="shared" si="3"/>
        <v>10</v>
      </c>
      <c r="J29" s="187">
        <f t="shared" si="3"/>
        <v>10</v>
      </c>
      <c r="K29" s="187">
        <f t="shared" si="3"/>
        <v>10</v>
      </c>
      <c r="L29" s="187">
        <f t="shared" si="3"/>
        <v>10</v>
      </c>
      <c r="M29" s="187">
        <f t="shared" si="3"/>
        <v>10</v>
      </c>
      <c r="N29" s="187">
        <f t="shared" si="3"/>
        <v>10</v>
      </c>
      <c r="O29" s="187">
        <f t="shared" si="3"/>
        <v>10</v>
      </c>
      <c r="P29" s="187">
        <f t="shared" si="3"/>
        <v>10</v>
      </c>
      <c r="Q29" s="187">
        <f t="shared" si="3"/>
        <v>10</v>
      </c>
      <c r="R29" s="187">
        <f t="shared" si="3"/>
        <v>10</v>
      </c>
      <c r="S29" s="187">
        <f t="shared" si="3"/>
        <v>10</v>
      </c>
      <c r="T29" s="187">
        <f t="shared" si="3"/>
        <v>10</v>
      </c>
      <c r="U29" s="187">
        <f t="shared" si="3"/>
        <v>10</v>
      </c>
      <c r="V29" s="187">
        <f t="shared" si="3"/>
        <v>10</v>
      </c>
      <c r="W29" s="187">
        <f t="shared" si="3"/>
        <v>10</v>
      </c>
      <c r="X29" s="187">
        <f t="shared" si="3"/>
        <v>10</v>
      </c>
      <c r="Y29" s="187">
        <f t="shared" si="3"/>
        <v>10</v>
      </c>
      <c r="Z29" s="187">
        <f t="shared" si="3"/>
        <v>10</v>
      </c>
      <c r="AA29" s="187">
        <f t="shared" si="3"/>
        <v>10</v>
      </c>
      <c r="AB29" s="187">
        <f t="shared" si="3"/>
        <v>10</v>
      </c>
      <c r="AC29" s="187">
        <f t="shared" si="3"/>
        <v>10</v>
      </c>
      <c r="AD29" s="188">
        <f>SUM(AD12:AD28)</f>
        <v>40</v>
      </c>
      <c r="AE29" s="38">
        <f>SUM(AE12:AE28)</f>
        <v>400</v>
      </c>
      <c r="AF29" s="9" t="str">
        <f>IF('Staff Cashflow'!AE29='Staff Hours'!AT28,"","Check")</f>
        <v/>
      </c>
    </row>
    <row r="30" spans="1:32" x14ac:dyDescent="0.25">
      <c r="C30" s="189"/>
      <c r="AD30" s="190"/>
    </row>
    <row r="31" spans="1:32" x14ac:dyDescent="0.25">
      <c r="B31" s="9" t="s">
        <v>65</v>
      </c>
      <c r="C31" s="189"/>
      <c r="AD31" s="190"/>
    </row>
    <row r="32" spans="1:32" x14ac:dyDescent="0.25">
      <c r="A32" s="39"/>
      <c r="B32" s="40"/>
      <c r="C32" s="191"/>
      <c r="D32" s="40"/>
      <c r="E32" s="42" t="s">
        <v>66</v>
      </c>
      <c r="F32" s="40"/>
      <c r="G32" s="40"/>
      <c r="H32" s="40"/>
      <c r="I32" s="40"/>
      <c r="J32" s="40"/>
      <c r="K32" s="40"/>
      <c r="L32" s="40"/>
      <c r="M32" s="40"/>
      <c r="N32" s="40"/>
      <c r="O32" s="40"/>
      <c r="P32" s="40"/>
      <c r="Q32" s="40"/>
      <c r="R32" s="40"/>
      <c r="S32" s="40"/>
      <c r="T32" s="40"/>
      <c r="U32" s="40"/>
      <c r="V32" s="40"/>
      <c r="W32" s="40"/>
      <c r="X32" s="40"/>
      <c r="Y32" s="40"/>
      <c r="Z32" s="40"/>
      <c r="AA32" s="40"/>
      <c r="AB32" s="40"/>
      <c r="AC32" s="40"/>
      <c r="AD32" s="261" t="s">
        <v>4</v>
      </c>
      <c r="AE32" s="262"/>
    </row>
    <row r="33" spans="1:31" x14ac:dyDescent="0.25">
      <c r="A33" s="53" t="s">
        <v>130</v>
      </c>
      <c r="B33" s="53" t="s">
        <v>48</v>
      </c>
      <c r="C33" s="192" t="s">
        <v>131</v>
      </c>
      <c r="D33" s="40"/>
      <c r="E33" s="39"/>
      <c r="F33" s="45"/>
      <c r="G33" s="45"/>
      <c r="H33" s="45"/>
      <c r="I33" s="45"/>
      <c r="J33" s="45"/>
      <c r="K33" s="39"/>
      <c r="L33" s="45"/>
      <c r="M33" s="45"/>
      <c r="N33" s="45"/>
      <c r="O33" s="45"/>
      <c r="P33" s="45"/>
      <c r="Q33" s="39"/>
      <c r="R33" s="45"/>
      <c r="S33" s="45"/>
      <c r="T33" s="45"/>
      <c r="U33" s="45"/>
      <c r="V33" s="45"/>
      <c r="W33" s="39"/>
      <c r="X33" s="45"/>
      <c r="Y33" s="45"/>
      <c r="Z33" s="45"/>
      <c r="AA33" s="45"/>
      <c r="AB33" s="45"/>
      <c r="AC33" s="39"/>
      <c r="AD33" s="193" t="s">
        <v>50</v>
      </c>
      <c r="AE33" s="194" t="s">
        <v>51</v>
      </c>
    </row>
    <row r="34" spans="1:31" ht="15" customHeight="1" x14ac:dyDescent="0.25">
      <c r="A34" s="62">
        <f>'Staff Hours'!A33</f>
        <v>0</v>
      </c>
      <c r="B34" s="49" t="str">
        <f>'Staff Hours'!B33</f>
        <v>Project Exec.</v>
      </c>
      <c r="C34" s="182">
        <f>'Staff Hours'!C33</f>
        <v>0</v>
      </c>
      <c r="D34" s="49"/>
      <c r="E34" s="195">
        <f>'Staff Hours'!E33*'Staff Hours'!$C33</f>
        <v>0</v>
      </c>
      <c r="F34" s="195">
        <f>'Staff Hours'!F33*'Staff Hours'!$C33</f>
        <v>0</v>
      </c>
      <c r="G34" s="195">
        <f>'Staff Hours'!G33*'Staff Hours'!$C33</f>
        <v>0</v>
      </c>
      <c r="H34" s="195">
        <f>'Staff Hours'!H33*'Staff Hours'!$C33</f>
        <v>0</v>
      </c>
      <c r="I34" s="195">
        <f>'Staff Hours'!I33*'Staff Hours'!$C33</f>
        <v>0</v>
      </c>
      <c r="J34" s="195">
        <f>'Staff Hours'!J33*'Staff Hours'!$C33</f>
        <v>0</v>
      </c>
      <c r="K34" s="195">
        <f>'Staff Hours'!K33*'Staff Hours'!$C33</f>
        <v>0</v>
      </c>
      <c r="L34" s="195">
        <f>'Staff Hours'!L33*'Staff Hours'!$C33</f>
        <v>0</v>
      </c>
      <c r="M34" s="195">
        <f>'Staff Hours'!M33*'Staff Hours'!$C33</f>
        <v>0</v>
      </c>
      <c r="N34" s="195">
        <f>'Staff Hours'!N33*'Staff Hours'!$C33</f>
        <v>0</v>
      </c>
      <c r="O34" s="195">
        <f>'Staff Hours'!O33*'Staff Hours'!$C33</f>
        <v>0</v>
      </c>
      <c r="P34" s="195">
        <f>'Staff Hours'!P33*'Staff Hours'!$C33</f>
        <v>0</v>
      </c>
      <c r="Q34" s="195">
        <f>'Staff Hours'!Q33*'Staff Hours'!$C33</f>
        <v>0</v>
      </c>
      <c r="R34" s="195">
        <f>'Staff Hours'!R33*'Staff Hours'!$C33</f>
        <v>0</v>
      </c>
      <c r="S34" s="195">
        <f>'Staff Hours'!S33*'Staff Hours'!$C33</f>
        <v>0</v>
      </c>
      <c r="T34" s="195">
        <f>'Staff Hours'!T33*'Staff Hours'!$C33</f>
        <v>0</v>
      </c>
      <c r="U34" s="195">
        <f>'Staff Hours'!U33*'Staff Hours'!$C33</f>
        <v>0</v>
      </c>
      <c r="V34" s="195">
        <f>'Staff Hours'!V33*'Staff Hours'!$C33</f>
        <v>0</v>
      </c>
      <c r="W34" s="195">
        <f>'Staff Hours'!W33*'Staff Hours'!$C33</f>
        <v>0</v>
      </c>
      <c r="X34" s="195">
        <f>'Staff Hours'!X33*'Staff Hours'!$C33</f>
        <v>0</v>
      </c>
      <c r="Y34" s="195">
        <f>'Staff Hours'!Y33*'Staff Hours'!$C33</f>
        <v>0</v>
      </c>
      <c r="Z34" s="195">
        <f>'Staff Hours'!Z33*'Staff Hours'!$C33</f>
        <v>0</v>
      </c>
      <c r="AA34" s="195">
        <f>'Staff Hours'!AA33*'Staff Hours'!$C33</f>
        <v>0</v>
      </c>
      <c r="AB34" s="195">
        <f>'Staff Hours'!AB33*'Staff Hours'!$C33</f>
        <v>0</v>
      </c>
      <c r="AC34" s="195">
        <f>'Staff Hours'!AR33*'Staff Hours'!$C33</f>
        <v>0</v>
      </c>
      <c r="AD34" s="196">
        <f>'Staff Hours'!AS33</f>
        <v>0</v>
      </c>
      <c r="AE34" s="197">
        <f t="shared" ref="AE34:AE56" si="4">C34*AD34</f>
        <v>0</v>
      </c>
    </row>
    <row r="35" spans="1:31" x14ac:dyDescent="0.25">
      <c r="A35" s="62" t="str">
        <f>'Staff Hours'!A34</f>
        <v>Joe 'Example' Dirt</v>
      </c>
      <c r="B35" s="49" t="str">
        <f>'Staff Hours'!B34</f>
        <v>Sr. Proj. Mgr.</v>
      </c>
      <c r="C35" s="182">
        <f>'Staff Hours'!C34</f>
        <v>10</v>
      </c>
      <c r="D35" s="49"/>
      <c r="E35" s="195">
        <f>'Staff Hours'!E34*'Staff Hours'!$C34</f>
        <v>10</v>
      </c>
      <c r="F35" s="195">
        <f>'Staff Hours'!F34*'Staff Hours'!$C34</f>
        <v>10</v>
      </c>
      <c r="G35" s="195">
        <f>'Staff Hours'!G34*'Staff Hours'!$C34</f>
        <v>10</v>
      </c>
      <c r="H35" s="195">
        <f>'Staff Hours'!H34*'Staff Hours'!$C34</f>
        <v>10</v>
      </c>
      <c r="I35" s="195">
        <f>'Staff Hours'!I34*'Staff Hours'!$C34</f>
        <v>10</v>
      </c>
      <c r="J35" s="195">
        <f>'Staff Hours'!J34*'Staff Hours'!$C34</f>
        <v>10</v>
      </c>
      <c r="K35" s="195">
        <f>'Staff Hours'!K34*'Staff Hours'!$C34</f>
        <v>10</v>
      </c>
      <c r="L35" s="195">
        <f>'Staff Hours'!L34*'Staff Hours'!$C34</f>
        <v>10</v>
      </c>
      <c r="M35" s="195">
        <f>'Staff Hours'!M34*'Staff Hours'!$C34</f>
        <v>10</v>
      </c>
      <c r="N35" s="195">
        <f>'Staff Hours'!N34*'Staff Hours'!$C34</f>
        <v>10</v>
      </c>
      <c r="O35" s="195">
        <f>'Staff Hours'!O34*'Staff Hours'!$C34</f>
        <v>10</v>
      </c>
      <c r="P35" s="195">
        <f>'Staff Hours'!P34*'Staff Hours'!$C34</f>
        <v>10</v>
      </c>
      <c r="Q35" s="195">
        <f>'Staff Hours'!Q34*'Staff Hours'!$C34</f>
        <v>10</v>
      </c>
      <c r="R35" s="195">
        <f>'Staff Hours'!R34*'Staff Hours'!$C34</f>
        <v>10</v>
      </c>
      <c r="S35" s="195">
        <f>'Staff Hours'!S34*'Staff Hours'!$C34</f>
        <v>10</v>
      </c>
      <c r="T35" s="195">
        <f>'Staff Hours'!T34*'Staff Hours'!$C34</f>
        <v>10</v>
      </c>
      <c r="U35" s="195">
        <f>'Staff Hours'!U34*'Staff Hours'!$C34</f>
        <v>10</v>
      </c>
      <c r="V35" s="195">
        <f>'Staff Hours'!V34*'Staff Hours'!$C34</f>
        <v>10</v>
      </c>
      <c r="W35" s="195">
        <f>'Staff Hours'!W34*'Staff Hours'!$C34</f>
        <v>10</v>
      </c>
      <c r="X35" s="195">
        <f>'Staff Hours'!X34*'Staff Hours'!$C34</f>
        <v>10</v>
      </c>
      <c r="Y35" s="195">
        <f>'Staff Hours'!Y34*'Staff Hours'!$C34</f>
        <v>10</v>
      </c>
      <c r="Z35" s="195">
        <f>'Staff Hours'!Z34*'Staff Hours'!$C34</f>
        <v>10</v>
      </c>
      <c r="AA35" s="195">
        <f>'Staff Hours'!AA34*'Staff Hours'!$C34</f>
        <v>10</v>
      </c>
      <c r="AB35" s="195">
        <f>'Staff Hours'!AB34*'Staff Hours'!$C34</f>
        <v>10</v>
      </c>
      <c r="AC35" s="195">
        <f>'Staff Hours'!AR34*'Staff Hours'!$C34</f>
        <v>10</v>
      </c>
      <c r="AD35" s="196">
        <f>'Staff Hours'!AS34</f>
        <v>40</v>
      </c>
      <c r="AE35" s="197">
        <f t="shared" si="4"/>
        <v>400</v>
      </c>
    </row>
    <row r="36" spans="1:31" x14ac:dyDescent="0.25">
      <c r="A36" s="62">
        <f>'Staff Hours'!A35</f>
        <v>0</v>
      </c>
      <c r="B36" s="49" t="str">
        <f>'Staff Hours'!B35</f>
        <v>Proj. Mgr. 1</v>
      </c>
      <c r="C36" s="182">
        <f>'Staff Hours'!C35</f>
        <v>0</v>
      </c>
      <c r="D36" s="49"/>
      <c r="E36" s="195">
        <f>'Staff Hours'!E35*'Staff Hours'!$C35</f>
        <v>0</v>
      </c>
      <c r="F36" s="195">
        <f>'Staff Hours'!F35*'Staff Hours'!$C35</f>
        <v>0</v>
      </c>
      <c r="G36" s="195">
        <f>'Staff Hours'!G35*'Staff Hours'!$C35</f>
        <v>0</v>
      </c>
      <c r="H36" s="195">
        <f>'Staff Hours'!H35*'Staff Hours'!$C35</f>
        <v>0</v>
      </c>
      <c r="I36" s="195">
        <f>'Staff Hours'!I35*'Staff Hours'!$C35</f>
        <v>0</v>
      </c>
      <c r="J36" s="195">
        <f>'Staff Hours'!J35*'Staff Hours'!$C35</f>
        <v>0</v>
      </c>
      <c r="K36" s="195">
        <f>'Staff Hours'!K35*'Staff Hours'!$C35</f>
        <v>0</v>
      </c>
      <c r="L36" s="195">
        <f>'Staff Hours'!L35*'Staff Hours'!$C35</f>
        <v>0</v>
      </c>
      <c r="M36" s="195">
        <f>'Staff Hours'!M35*'Staff Hours'!$C35</f>
        <v>0</v>
      </c>
      <c r="N36" s="195">
        <f>'Staff Hours'!N35*'Staff Hours'!$C35</f>
        <v>0</v>
      </c>
      <c r="O36" s="195">
        <f>'Staff Hours'!O35*'Staff Hours'!$C35</f>
        <v>0</v>
      </c>
      <c r="P36" s="195">
        <f>'Staff Hours'!P35*'Staff Hours'!$C35</f>
        <v>0</v>
      </c>
      <c r="Q36" s="195">
        <f>'Staff Hours'!Q35*'Staff Hours'!$C35</f>
        <v>0</v>
      </c>
      <c r="R36" s="195">
        <f>'Staff Hours'!R35*'Staff Hours'!$C35</f>
        <v>0</v>
      </c>
      <c r="S36" s="195">
        <f>'Staff Hours'!S35*'Staff Hours'!$C35</f>
        <v>0</v>
      </c>
      <c r="T36" s="195">
        <f>'Staff Hours'!T35*'Staff Hours'!$C35</f>
        <v>0</v>
      </c>
      <c r="U36" s="195">
        <f>'Staff Hours'!U35*'Staff Hours'!$C35</f>
        <v>0</v>
      </c>
      <c r="V36" s="195">
        <f>'Staff Hours'!V35*'Staff Hours'!$C35</f>
        <v>0</v>
      </c>
      <c r="W36" s="195">
        <f>'Staff Hours'!W35*'Staff Hours'!$C35</f>
        <v>0</v>
      </c>
      <c r="X36" s="195">
        <f>'Staff Hours'!X35*'Staff Hours'!$C35</f>
        <v>0</v>
      </c>
      <c r="Y36" s="195">
        <f>'Staff Hours'!Y35*'Staff Hours'!$C35</f>
        <v>0</v>
      </c>
      <c r="Z36" s="195">
        <f>'Staff Hours'!Z35*'Staff Hours'!$C35</f>
        <v>0</v>
      </c>
      <c r="AA36" s="195">
        <f>'Staff Hours'!AA35*'Staff Hours'!$C35</f>
        <v>0</v>
      </c>
      <c r="AB36" s="195">
        <f>'Staff Hours'!AB35*'Staff Hours'!$C35</f>
        <v>0</v>
      </c>
      <c r="AC36" s="195">
        <f>'Staff Hours'!AR35*'Staff Hours'!$C35</f>
        <v>0</v>
      </c>
      <c r="AD36" s="196">
        <f>'Staff Hours'!AS35</f>
        <v>0</v>
      </c>
      <c r="AE36" s="197">
        <f t="shared" si="4"/>
        <v>0</v>
      </c>
    </row>
    <row r="37" spans="1:31" x14ac:dyDescent="0.25">
      <c r="A37" s="62">
        <f>'Staff Hours'!A36</f>
        <v>0</v>
      </c>
      <c r="B37" s="49" t="str">
        <f>'Staff Hours'!B36</f>
        <v>Proj. Mgr. 2</v>
      </c>
      <c r="C37" s="182">
        <f>'Staff Hours'!C36</f>
        <v>0</v>
      </c>
      <c r="D37" s="49"/>
      <c r="E37" s="195">
        <f>'Staff Hours'!E36*'Staff Hours'!$C36</f>
        <v>0</v>
      </c>
      <c r="F37" s="195">
        <f>'Staff Hours'!F36*'Staff Hours'!$C36</f>
        <v>0</v>
      </c>
      <c r="G37" s="195">
        <f>'Staff Hours'!G36*'Staff Hours'!$C36</f>
        <v>0</v>
      </c>
      <c r="H37" s="195">
        <f>'Staff Hours'!H36*'Staff Hours'!$C36</f>
        <v>0</v>
      </c>
      <c r="I37" s="195">
        <f>'Staff Hours'!I36*'Staff Hours'!$C36</f>
        <v>0</v>
      </c>
      <c r="J37" s="195">
        <f>'Staff Hours'!J36*'Staff Hours'!$C36</f>
        <v>0</v>
      </c>
      <c r="K37" s="195">
        <f>'Staff Hours'!K36*'Staff Hours'!$C36</f>
        <v>0</v>
      </c>
      <c r="L37" s="195">
        <f>'Staff Hours'!L36*'Staff Hours'!$C36</f>
        <v>0</v>
      </c>
      <c r="M37" s="195">
        <f>'Staff Hours'!M36*'Staff Hours'!$C36</f>
        <v>0</v>
      </c>
      <c r="N37" s="195">
        <f>'Staff Hours'!N36*'Staff Hours'!$C36</f>
        <v>0</v>
      </c>
      <c r="O37" s="195">
        <f>'Staff Hours'!O36*'Staff Hours'!$C36</f>
        <v>0</v>
      </c>
      <c r="P37" s="195">
        <f>'Staff Hours'!P36*'Staff Hours'!$C36</f>
        <v>0</v>
      </c>
      <c r="Q37" s="195">
        <f>'Staff Hours'!Q36*'Staff Hours'!$C36</f>
        <v>0</v>
      </c>
      <c r="R37" s="195">
        <f>'Staff Hours'!R36*'Staff Hours'!$C36</f>
        <v>0</v>
      </c>
      <c r="S37" s="195">
        <f>'Staff Hours'!S36*'Staff Hours'!$C36</f>
        <v>0</v>
      </c>
      <c r="T37" s="195">
        <f>'Staff Hours'!T36*'Staff Hours'!$C36</f>
        <v>0</v>
      </c>
      <c r="U37" s="195">
        <f>'Staff Hours'!U36*'Staff Hours'!$C36</f>
        <v>0</v>
      </c>
      <c r="V37" s="195">
        <f>'Staff Hours'!V36*'Staff Hours'!$C36</f>
        <v>0</v>
      </c>
      <c r="W37" s="195">
        <f>'Staff Hours'!W36*'Staff Hours'!$C36</f>
        <v>0</v>
      </c>
      <c r="X37" s="195">
        <f>'Staff Hours'!X36*'Staff Hours'!$C36</f>
        <v>0</v>
      </c>
      <c r="Y37" s="195">
        <f>'Staff Hours'!Y36*'Staff Hours'!$C36</f>
        <v>0</v>
      </c>
      <c r="Z37" s="195">
        <f>'Staff Hours'!Z36*'Staff Hours'!$C36</f>
        <v>0</v>
      </c>
      <c r="AA37" s="195">
        <f>'Staff Hours'!AA36*'Staff Hours'!$C36</f>
        <v>0</v>
      </c>
      <c r="AB37" s="195">
        <f>'Staff Hours'!AB36*'Staff Hours'!$C36</f>
        <v>0</v>
      </c>
      <c r="AC37" s="195">
        <f>'Staff Hours'!AR36*'Staff Hours'!$C36</f>
        <v>0</v>
      </c>
      <c r="AD37" s="196">
        <f>'Staff Hours'!AS36</f>
        <v>0</v>
      </c>
      <c r="AE37" s="197">
        <f t="shared" si="4"/>
        <v>0</v>
      </c>
    </row>
    <row r="38" spans="1:31" x14ac:dyDescent="0.25">
      <c r="A38" s="62">
        <f>'Staff Hours'!A37</f>
        <v>0</v>
      </c>
      <c r="B38" s="49" t="str">
        <f>'Staff Hours'!B37</f>
        <v>Proj. Mgr. 3</v>
      </c>
      <c r="C38" s="182">
        <f>'Staff Hours'!C37</f>
        <v>0</v>
      </c>
      <c r="D38" s="49"/>
      <c r="E38" s="195">
        <f>'Staff Hours'!E37*'Staff Hours'!$C37</f>
        <v>0</v>
      </c>
      <c r="F38" s="195">
        <f>'Staff Hours'!F37*'Staff Hours'!$C37</f>
        <v>0</v>
      </c>
      <c r="G38" s="195">
        <f>'Staff Hours'!G37*'Staff Hours'!$C37</f>
        <v>0</v>
      </c>
      <c r="H38" s="195">
        <f>'Staff Hours'!H37*'Staff Hours'!$C37</f>
        <v>0</v>
      </c>
      <c r="I38" s="195">
        <f>'Staff Hours'!I37*'Staff Hours'!$C37</f>
        <v>0</v>
      </c>
      <c r="J38" s="195">
        <f>'Staff Hours'!J37*'Staff Hours'!$C37</f>
        <v>0</v>
      </c>
      <c r="K38" s="195">
        <f>'Staff Hours'!K37*'Staff Hours'!$C37</f>
        <v>0</v>
      </c>
      <c r="L38" s="195">
        <f>'Staff Hours'!L37*'Staff Hours'!$C37</f>
        <v>0</v>
      </c>
      <c r="M38" s="195">
        <f>'Staff Hours'!M37*'Staff Hours'!$C37</f>
        <v>0</v>
      </c>
      <c r="N38" s="195">
        <f>'Staff Hours'!N37*'Staff Hours'!$C37</f>
        <v>0</v>
      </c>
      <c r="O38" s="195">
        <f>'Staff Hours'!O37*'Staff Hours'!$C37</f>
        <v>0</v>
      </c>
      <c r="P38" s="195">
        <f>'Staff Hours'!P37*'Staff Hours'!$C37</f>
        <v>0</v>
      </c>
      <c r="Q38" s="195">
        <f>'Staff Hours'!Q37*'Staff Hours'!$C37</f>
        <v>0</v>
      </c>
      <c r="R38" s="195">
        <f>'Staff Hours'!R37*'Staff Hours'!$C37</f>
        <v>0</v>
      </c>
      <c r="S38" s="195">
        <f>'Staff Hours'!S37*'Staff Hours'!$C37</f>
        <v>0</v>
      </c>
      <c r="T38" s="195">
        <f>'Staff Hours'!T37*'Staff Hours'!$C37</f>
        <v>0</v>
      </c>
      <c r="U38" s="195">
        <f>'Staff Hours'!U37*'Staff Hours'!$C37</f>
        <v>0</v>
      </c>
      <c r="V38" s="195">
        <f>'Staff Hours'!V37*'Staff Hours'!$C37</f>
        <v>0</v>
      </c>
      <c r="W38" s="195">
        <f>'Staff Hours'!W37*'Staff Hours'!$C37</f>
        <v>0</v>
      </c>
      <c r="X38" s="195">
        <f>'Staff Hours'!X37*'Staff Hours'!$C37</f>
        <v>0</v>
      </c>
      <c r="Y38" s="195">
        <f>'Staff Hours'!Y37*'Staff Hours'!$C37</f>
        <v>0</v>
      </c>
      <c r="Z38" s="195">
        <f>'Staff Hours'!Z37*'Staff Hours'!$C37</f>
        <v>0</v>
      </c>
      <c r="AA38" s="195">
        <f>'Staff Hours'!AA37*'Staff Hours'!$C37</f>
        <v>0</v>
      </c>
      <c r="AB38" s="195">
        <f>'Staff Hours'!AB37*'Staff Hours'!$C37</f>
        <v>0</v>
      </c>
      <c r="AC38" s="195">
        <f>'Staff Hours'!AR37*'Staff Hours'!$C37</f>
        <v>0</v>
      </c>
      <c r="AD38" s="196">
        <f>'Staff Hours'!AS37</f>
        <v>0</v>
      </c>
      <c r="AE38" s="197">
        <f t="shared" si="4"/>
        <v>0</v>
      </c>
    </row>
    <row r="39" spans="1:31" x14ac:dyDescent="0.25">
      <c r="A39" s="62">
        <f>'Staff Hours'!A38</f>
        <v>0</v>
      </c>
      <c r="B39" s="49" t="str">
        <f>'Staff Hours'!B38</f>
        <v>Proj. Mgr. 4</v>
      </c>
      <c r="C39" s="182">
        <f>'Staff Hours'!C38</f>
        <v>0</v>
      </c>
      <c r="D39" s="49"/>
      <c r="E39" s="195">
        <f>'Staff Hours'!E38*'Staff Hours'!$C38</f>
        <v>0</v>
      </c>
      <c r="F39" s="195">
        <f>'Staff Hours'!F38*'Staff Hours'!$C38</f>
        <v>0</v>
      </c>
      <c r="G39" s="195">
        <f>'Staff Hours'!G38*'Staff Hours'!$C38</f>
        <v>0</v>
      </c>
      <c r="H39" s="195">
        <f>'Staff Hours'!H38*'Staff Hours'!$C38</f>
        <v>0</v>
      </c>
      <c r="I39" s="195">
        <f>'Staff Hours'!I38*'Staff Hours'!$C38</f>
        <v>0</v>
      </c>
      <c r="J39" s="195">
        <f>'Staff Hours'!J38*'Staff Hours'!$C38</f>
        <v>0</v>
      </c>
      <c r="K39" s="195">
        <f>'Staff Hours'!K38*'Staff Hours'!$C38</f>
        <v>0</v>
      </c>
      <c r="L39" s="195">
        <f>'Staff Hours'!L38*'Staff Hours'!$C38</f>
        <v>0</v>
      </c>
      <c r="M39" s="195">
        <f>'Staff Hours'!M38*'Staff Hours'!$C38</f>
        <v>0</v>
      </c>
      <c r="N39" s="195">
        <f>'Staff Hours'!N38*'Staff Hours'!$C38</f>
        <v>0</v>
      </c>
      <c r="O39" s="195">
        <f>'Staff Hours'!O38*'Staff Hours'!$C38</f>
        <v>0</v>
      </c>
      <c r="P39" s="195">
        <f>'Staff Hours'!P38*'Staff Hours'!$C38</f>
        <v>0</v>
      </c>
      <c r="Q39" s="195">
        <f>'Staff Hours'!Q38*'Staff Hours'!$C38</f>
        <v>0</v>
      </c>
      <c r="R39" s="195">
        <f>'Staff Hours'!R38*'Staff Hours'!$C38</f>
        <v>0</v>
      </c>
      <c r="S39" s="195">
        <f>'Staff Hours'!S38*'Staff Hours'!$C38</f>
        <v>0</v>
      </c>
      <c r="T39" s="195">
        <f>'Staff Hours'!T38*'Staff Hours'!$C38</f>
        <v>0</v>
      </c>
      <c r="U39" s="195">
        <f>'Staff Hours'!U38*'Staff Hours'!$C38</f>
        <v>0</v>
      </c>
      <c r="V39" s="195">
        <f>'Staff Hours'!V38*'Staff Hours'!$C38</f>
        <v>0</v>
      </c>
      <c r="W39" s="195">
        <f>'Staff Hours'!W38*'Staff Hours'!$C38</f>
        <v>0</v>
      </c>
      <c r="X39" s="195">
        <f>'Staff Hours'!X38*'Staff Hours'!$C38</f>
        <v>0</v>
      </c>
      <c r="Y39" s="195">
        <f>'Staff Hours'!Y38*'Staff Hours'!$C38</f>
        <v>0</v>
      </c>
      <c r="Z39" s="195">
        <f>'Staff Hours'!Z38*'Staff Hours'!$C38</f>
        <v>0</v>
      </c>
      <c r="AA39" s="195">
        <f>'Staff Hours'!AA38*'Staff Hours'!$C38</f>
        <v>0</v>
      </c>
      <c r="AB39" s="195">
        <f>'Staff Hours'!AB38*'Staff Hours'!$C38</f>
        <v>0</v>
      </c>
      <c r="AC39" s="195">
        <f>'Staff Hours'!AR38*'Staff Hours'!$C38</f>
        <v>0</v>
      </c>
      <c r="AD39" s="196">
        <f>'Staff Hours'!AS38</f>
        <v>0</v>
      </c>
      <c r="AE39" s="197">
        <f t="shared" si="4"/>
        <v>0</v>
      </c>
    </row>
    <row r="40" spans="1:31" x14ac:dyDescent="0.25">
      <c r="A40" s="62">
        <f>'Staff Hours'!A39</f>
        <v>0</v>
      </c>
      <c r="B40" s="49" t="str">
        <f>'Staff Hours'!B39</f>
        <v>Proj. Engr. 1</v>
      </c>
      <c r="C40" s="182">
        <f>'Staff Hours'!C39</f>
        <v>0</v>
      </c>
      <c r="D40" s="49"/>
      <c r="E40" s="195">
        <f>'Staff Hours'!E39*'Staff Hours'!$C39</f>
        <v>0</v>
      </c>
      <c r="F40" s="195">
        <f>'Staff Hours'!F39*'Staff Hours'!$C39</f>
        <v>0</v>
      </c>
      <c r="G40" s="195">
        <f>'Staff Hours'!G39*'Staff Hours'!$C39</f>
        <v>0</v>
      </c>
      <c r="H40" s="195">
        <f>'Staff Hours'!H39*'Staff Hours'!$C39</f>
        <v>0</v>
      </c>
      <c r="I40" s="195">
        <f>'Staff Hours'!I39*'Staff Hours'!$C39</f>
        <v>0</v>
      </c>
      <c r="J40" s="195">
        <f>'Staff Hours'!J39*'Staff Hours'!$C39</f>
        <v>0</v>
      </c>
      <c r="K40" s="195">
        <f>'Staff Hours'!K39*'Staff Hours'!$C39</f>
        <v>0</v>
      </c>
      <c r="L40" s="195">
        <f>'Staff Hours'!L39*'Staff Hours'!$C39</f>
        <v>0</v>
      </c>
      <c r="M40" s="195">
        <f>'Staff Hours'!M39*'Staff Hours'!$C39</f>
        <v>0</v>
      </c>
      <c r="N40" s="195">
        <f>'Staff Hours'!N39*'Staff Hours'!$C39</f>
        <v>0</v>
      </c>
      <c r="O40" s="195">
        <f>'Staff Hours'!O39*'Staff Hours'!$C39</f>
        <v>0</v>
      </c>
      <c r="P40" s="195">
        <f>'Staff Hours'!P39*'Staff Hours'!$C39</f>
        <v>0</v>
      </c>
      <c r="Q40" s="195">
        <f>'Staff Hours'!Q39*'Staff Hours'!$C39</f>
        <v>0</v>
      </c>
      <c r="R40" s="195">
        <f>'Staff Hours'!R39*'Staff Hours'!$C39</f>
        <v>0</v>
      </c>
      <c r="S40" s="195">
        <f>'Staff Hours'!S39*'Staff Hours'!$C39</f>
        <v>0</v>
      </c>
      <c r="T40" s="195">
        <f>'Staff Hours'!T39*'Staff Hours'!$C39</f>
        <v>0</v>
      </c>
      <c r="U40" s="195">
        <f>'Staff Hours'!U39*'Staff Hours'!$C39</f>
        <v>0</v>
      </c>
      <c r="V40" s="195">
        <f>'Staff Hours'!V39*'Staff Hours'!$C39</f>
        <v>0</v>
      </c>
      <c r="W40" s="195">
        <f>'Staff Hours'!W39*'Staff Hours'!$C39</f>
        <v>0</v>
      </c>
      <c r="X40" s="195">
        <f>'Staff Hours'!X39*'Staff Hours'!$C39</f>
        <v>0</v>
      </c>
      <c r="Y40" s="195">
        <f>'Staff Hours'!Y39*'Staff Hours'!$C39</f>
        <v>0</v>
      </c>
      <c r="Z40" s="195">
        <f>'Staff Hours'!Z39*'Staff Hours'!$C39</f>
        <v>0</v>
      </c>
      <c r="AA40" s="195">
        <f>'Staff Hours'!AA39*'Staff Hours'!$C39</f>
        <v>0</v>
      </c>
      <c r="AB40" s="195">
        <f>'Staff Hours'!AB39*'Staff Hours'!$C39</f>
        <v>0</v>
      </c>
      <c r="AC40" s="195">
        <f>'Staff Hours'!AR39*'Staff Hours'!$C39</f>
        <v>0</v>
      </c>
      <c r="AD40" s="196">
        <f>'Staff Hours'!AS39</f>
        <v>0</v>
      </c>
      <c r="AE40" s="197">
        <f t="shared" si="4"/>
        <v>0</v>
      </c>
    </row>
    <row r="41" spans="1:31" x14ac:dyDescent="0.25">
      <c r="A41" s="62">
        <f>'Staff Hours'!A40</f>
        <v>0</v>
      </c>
      <c r="B41" s="49" t="str">
        <f>'Staff Hours'!B40</f>
        <v>Proj. Engr. 2</v>
      </c>
      <c r="C41" s="182">
        <f>'Staff Hours'!C40</f>
        <v>0</v>
      </c>
      <c r="D41" s="49"/>
      <c r="E41" s="195">
        <f>'Staff Hours'!E40*'Staff Hours'!$C40</f>
        <v>0</v>
      </c>
      <c r="F41" s="195">
        <f>'Staff Hours'!F40*'Staff Hours'!$C40</f>
        <v>0</v>
      </c>
      <c r="G41" s="195">
        <f>'Staff Hours'!G40*'Staff Hours'!$C40</f>
        <v>0</v>
      </c>
      <c r="H41" s="195">
        <f>'Staff Hours'!H40*'Staff Hours'!$C40</f>
        <v>0</v>
      </c>
      <c r="I41" s="195">
        <f>'Staff Hours'!I40*'Staff Hours'!$C40</f>
        <v>0</v>
      </c>
      <c r="J41" s="195">
        <f>'Staff Hours'!J40*'Staff Hours'!$C40</f>
        <v>0</v>
      </c>
      <c r="K41" s="195">
        <f>'Staff Hours'!K40*'Staff Hours'!$C40</f>
        <v>0</v>
      </c>
      <c r="L41" s="195">
        <f>'Staff Hours'!L40*'Staff Hours'!$C40</f>
        <v>0</v>
      </c>
      <c r="M41" s="195">
        <f>'Staff Hours'!M40*'Staff Hours'!$C40</f>
        <v>0</v>
      </c>
      <c r="N41" s="195">
        <f>'Staff Hours'!N40*'Staff Hours'!$C40</f>
        <v>0</v>
      </c>
      <c r="O41" s="195">
        <f>'Staff Hours'!O40*'Staff Hours'!$C40</f>
        <v>0</v>
      </c>
      <c r="P41" s="195">
        <f>'Staff Hours'!P40*'Staff Hours'!$C40</f>
        <v>0</v>
      </c>
      <c r="Q41" s="195">
        <f>'Staff Hours'!Q40*'Staff Hours'!$C40</f>
        <v>0</v>
      </c>
      <c r="R41" s="195">
        <f>'Staff Hours'!R40*'Staff Hours'!$C40</f>
        <v>0</v>
      </c>
      <c r="S41" s="195">
        <f>'Staff Hours'!S40*'Staff Hours'!$C40</f>
        <v>0</v>
      </c>
      <c r="T41" s="195">
        <f>'Staff Hours'!T40*'Staff Hours'!$C40</f>
        <v>0</v>
      </c>
      <c r="U41" s="195">
        <f>'Staff Hours'!U40*'Staff Hours'!$C40</f>
        <v>0</v>
      </c>
      <c r="V41" s="195">
        <f>'Staff Hours'!V40*'Staff Hours'!$C40</f>
        <v>0</v>
      </c>
      <c r="W41" s="195">
        <f>'Staff Hours'!W40*'Staff Hours'!$C40</f>
        <v>0</v>
      </c>
      <c r="X41" s="195">
        <f>'Staff Hours'!X40*'Staff Hours'!$C40</f>
        <v>0</v>
      </c>
      <c r="Y41" s="195">
        <f>'Staff Hours'!Y40*'Staff Hours'!$C40</f>
        <v>0</v>
      </c>
      <c r="Z41" s="195">
        <f>'Staff Hours'!Z40*'Staff Hours'!$C40</f>
        <v>0</v>
      </c>
      <c r="AA41" s="195">
        <f>'Staff Hours'!AA40*'Staff Hours'!$C40</f>
        <v>0</v>
      </c>
      <c r="AB41" s="195">
        <f>'Staff Hours'!AB40*'Staff Hours'!$C40</f>
        <v>0</v>
      </c>
      <c r="AC41" s="195">
        <f>'Staff Hours'!AR40*'Staff Hours'!$C40</f>
        <v>0</v>
      </c>
      <c r="AD41" s="196">
        <f>'Staff Hours'!AS40</f>
        <v>0</v>
      </c>
      <c r="AE41" s="197">
        <f t="shared" si="4"/>
        <v>0</v>
      </c>
    </row>
    <row r="42" spans="1:31" x14ac:dyDescent="0.25">
      <c r="A42" s="62">
        <f>'Staff Hours'!A41</f>
        <v>0</v>
      </c>
      <c r="B42" s="49" t="str">
        <f>'Staff Hours'!B41</f>
        <v>Proj. Engr. 3</v>
      </c>
      <c r="C42" s="182">
        <f>'Staff Hours'!C41</f>
        <v>0</v>
      </c>
      <c r="D42" s="49"/>
      <c r="E42" s="195">
        <f>'Staff Hours'!E41*'Staff Hours'!$C41</f>
        <v>0</v>
      </c>
      <c r="F42" s="195">
        <f>'Staff Hours'!F41*'Staff Hours'!$C41</f>
        <v>0</v>
      </c>
      <c r="G42" s="195">
        <f>'Staff Hours'!G41*'Staff Hours'!$C41</f>
        <v>0</v>
      </c>
      <c r="H42" s="195">
        <f>'Staff Hours'!H41*'Staff Hours'!$C41</f>
        <v>0</v>
      </c>
      <c r="I42" s="195">
        <f>'Staff Hours'!I41*'Staff Hours'!$C41</f>
        <v>0</v>
      </c>
      <c r="J42" s="195">
        <f>'Staff Hours'!J41*'Staff Hours'!$C41</f>
        <v>0</v>
      </c>
      <c r="K42" s="195">
        <f>'Staff Hours'!K41*'Staff Hours'!$C41</f>
        <v>0</v>
      </c>
      <c r="L42" s="195">
        <f>'Staff Hours'!L41*'Staff Hours'!$C41</f>
        <v>0</v>
      </c>
      <c r="M42" s="195">
        <f>'Staff Hours'!M41*'Staff Hours'!$C41</f>
        <v>0</v>
      </c>
      <c r="N42" s="195">
        <f>'Staff Hours'!N41*'Staff Hours'!$C41</f>
        <v>0</v>
      </c>
      <c r="O42" s="195">
        <f>'Staff Hours'!O41*'Staff Hours'!$C41</f>
        <v>0</v>
      </c>
      <c r="P42" s="195">
        <f>'Staff Hours'!P41*'Staff Hours'!$C41</f>
        <v>0</v>
      </c>
      <c r="Q42" s="195">
        <f>'Staff Hours'!Q41*'Staff Hours'!$C41</f>
        <v>0</v>
      </c>
      <c r="R42" s="195">
        <f>'Staff Hours'!R41*'Staff Hours'!$C41</f>
        <v>0</v>
      </c>
      <c r="S42" s="195">
        <f>'Staff Hours'!S41*'Staff Hours'!$C41</f>
        <v>0</v>
      </c>
      <c r="T42" s="195">
        <f>'Staff Hours'!T41*'Staff Hours'!$C41</f>
        <v>0</v>
      </c>
      <c r="U42" s="195">
        <f>'Staff Hours'!U41*'Staff Hours'!$C41</f>
        <v>0</v>
      </c>
      <c r="V42" s="195">
        <f>'Staff Hours'!V41*'Staff Hours'!$C41</f>
        <v>0</v>
      </c>
      <c r="W42" s="195">
        <f>'Staff Hours'!W41*'Staff Hours'!$C41</f>
        <v>0</v>
      </c>
      <c r="X42" s="195">
        <f>'Staff Hours'!X41*'Staff Hours'!$C41</f>
        <v>0</v>
      </c>
      <c r="Y42" s="195">
        <f>'Staff Hours'!Y41*'Staff Hours'!$C41</f>
        <v>0</v>
      </c>
      <c r="Z42" s="195">
        <f>'Staff Hours'!Z41*'Staff Hours'!$C41</f>
        <v>0</v>
      </c>
      <c r="AA42" s="195">
        <f>'Staff Hours'!AA41*'Staff Hours'!$C41</f>
        <v>0</v>
      </c>
      <c r="AB42" s="195">
        <f>'Staff Hours'!AB41*'Staff Hours'!$C41</f>
        <v>0</v>
      </c>
      <c r="AC42" s="195">
        <f>'Staff Hours'!AR41*'Staff Hours'!$C41</f>
        <v>0</v>
      </c>
      <c r="AD42" s="196">
        <f>'Staff Hours'!AS41</f>
        <v>0</v>
      </c>
      <c r="AE42" s="197">
        <f t="shared" si="4"/>
        <v>0</v>
      </c>
    </row>
    <row r="43" spans="1:31" x14ac:dyDescent="0.25">
      <c r="A43" s="62">
        <f>'Staff Hours'!A42</f>
        <v>0</v>
      </c>
      <c r="B43" s="49" t="str">
        <f>'Staff Hours'!B42</f>
        <v>Proj. Engr. 4</v>
      </c>
      <c r="C43" s="182">
        <f>'Staff Hours'!C42</f>
        <v>0</v>
      </c>
      <c r="D43" s="49"/>
      <c r="E43" s="195">
        <f>'Staff Hours'!E42*'Staff Hours'!$C42</f>
        <v>0</v>
      </c>
      <c r="F43" s="195">
        <f>'Staff Hours'!F42*'Staff Hours'!$C42</f>
        <v>0</v>
      </c>
      <c r="G43" s="195">
        <f>'Staff Hours'!G42*'Staff Hours'!$C42</f>
        <v>0</v>
      </c>
      <c r="H43" s="195">
        <f>'Staff Hours'!H42*'Staff Hours'!$C42</f>
        <v>0</v>
      </c>
      <c r="I43" s="195">
        <f>'Staff Hours'!I42*'Staff Hours'!$C42</f>
        <v>0</v>
      </c>
      <c r="J43" s="195">
        <f>'Staff Hours'!J42*'Staff Hours'!$C42</f>
        <v>0</v>
      </c>
      <c r="K43" s="195">
        <f>'Staff Hours'!K42*'Staff Hours'!$C42</f>
        <v>0</v>
      </c>
      <c r="L43" s="195">
        <f>'Staff Hours'!L42*'Staff Hours'!$C42</f>
        <v>0</v>
      </c>
      <c r="M43" s="195">
        <f>'Staff Hours'!M42*'Staff Hours'!$C42</f>
        <v>0</v>
      </c>
      <c r="N43" s="195">
        <f>'Staff Hours'!N42*'Staff Hours'!$C42</f>
        <v>0</v>
      </c>
      <c r="O43" s="195">
        <f>'Staff Hours'!O42*'Staff Hours'!$C42</f>
        <v>0</v>
      </c>
      <c r="P43" s="195">
        <f>'Staff Hours'!P42*'Staff Hours'!$C42</f>
        <v>0</v>
      </c>
      <c r="Q43" s="195">
        <f>'Staff Hours'!Q42*'Staff Hours'!$C42</f>
        <v>0</v>
      </c>
      <c r="R43" s="195">
        <f>'Staff Hours'!R42*'Staff Hours'!$C42</f>
        <v>0</v>
      </c>
      <c r="S43" s="195">
        <f>'Staff Hours'!S42*'Staff Hours'!$C42</f>
        <v>0</v>
      </c>
      <c r="T43" s="195">
        <f>'Staff Hours'!T42*'Staff Hours'!$C42</f>
        <v>0</v>
      </c>
      <c r="U43" s="195">
        <f>'Staff Hours'!U42*'Staff Hours'!$C42</f>
        <v>0</v>
      </c>
      <c r="V43" s="195">
        <f>'Staff Hours'!V42*'Staff Hours'!$C42</f>
        <v>0</v>
      </c>
      <c r="W43" s="195">
        <f>'Staff Hours'!W42*'Staff Hours'!$C42</f>
        <v>0</v>
      </c>
      <c r="X43" s="195">
        <f>'Staff Hours'!X42*'Staff Hours'!$C42</f>
        <v>0</v>
      </c>
      <c r="Y43" s="195">
        <f>'Staff Hours'!Y42*'Staff Hours'!$C42</f>
        <v>0</v>
      </c>
      <c r="Z43" s="195">
        <f>'Staff Hours'!Z42*'Staff Hours'!$C42</f>
        <v>0</v>
      </c>
      <c r="AA43" s="195">
        <f>'Staff Hours'!AA42*'Staff Hours'!$C42</f>
        <v>0</v>
      </c>
      <c r="AB43" s="195">
        <f>'Staff Hours'!AB42*'Staff Hours'!$C42</f>
        <v>0</v>
      </c>
      <c r="AC43" s="195">
        <f>'Staff Hours'!AR42*'Staff Hours'!$C42</f>
        <v>0</v>
      </c>
      <c r="AD43" s="196">
        <f>'Staff Hours'!AS42</f>
        <v>0</v>
      </c>
      <c r="AE43" s="197">
        <f t="shared" si="4"/>
        <v>0</v>
      </c>
    </row>
    <row r="44" spans="1:31" x14ac:dyDescent="0.25">
      <c r="A44" s="62">
        <f>'Staff Hours'!A43</f>
        <v>0</v>
      </c>
      <c r="B44" s="49" t="str">
        <f>'Staff Hours'!B43</f>
        <v>Safety Engr.</v>
      </c>
      <c r="C44" s="182">
        <f>'Staff Hours'!C43</f>
        <v>0</v>
      </c>
      <c r="D44" s="49"/>
      <c r="E44" s="195">
        <f>'Staff Hours'!E43*'Staff Hours'!$C43</f>
        <v>0</v>
      </c>
      <c r="F44" s="195">
        <f>'Staff Hours'!F43*'Staff Hours'!$C43</f>
        <v>0</v>
      </c>
      <c r="G44" s="195">
        <f>'Staff Hours'!G43*'Staff Hours'!$C43</f>
        <v>0</v>
      </c>
      <c r="H44" s="195">
        <f>'Staff Hours'!H43*'Staff Hours'!$C43</f>
        <v>0</v>
      </c>
      <c r="I44" s="195">
        <f>'Staff Hours'!I43*'Staff Hours'!$C43</f>
        <v>0</v>
      </c>
      <c r="J44" s="195">
        <f>'Staff Hours'!J43*'Staff Hours'!$C43</f>
        <v>0</v>
      </c>
      <c r="K44" s="195">
        <f>'Staff Hours'!K43*'Staff Hours'!$C43</f>
        <v>0</v>
      </c>
      <c r="L44" s="195">
        <f>'Staff Hours'!L43*'Staff Hours'!$C43</f>
        <v>0</v>
      </c>
      <c r="M44" s="195">
        <f>'Staff Hours'!M43*'Staff Hours'!$C43</f>
        <v>0</v>
      </c>
      <c r="N44" s="195">
        <f>'Staff Hours'!N43*'Staff Hours'!$C43</f>
        <v>0</v>
      </c>
      <c r="O44" s="195">
        <f>'Staff Hours'!O43*'Staff Hours'!$C43</f>
        <v>0</v>
      </c>
      <c r="P44" s="195">
        <f>'Staff Hours'!P43*'Staff Hours'!$C43</f>
        <v>0</v>
      </c>
      <c r="Q44" s="195">
        <f>'Staff Hours'!Q43*'Staff Hours'!$C43</f>
        <v>0</v>
      </c>
      <c r="R44" s="195">
        <f>'Staff Hours'!R43*'Staff Hours'!$C43</f>
        <v>0</v>
      </c>
      <c r="S44" s="195">
        <f>'Staff Hours'!S43*'Staff Hours'!$C43</f>
        <v>0</v>
      </c>
      <c r="T44" s="195">
        <f>'Staff Hours'!T43*'Staff Hours'!$C43</f>
        <v>0</v>
      </c>
      <c r="U44" s="195">
        <f>'Staff Hours'!U43*'Staff Hours'!$C43</f>
        <v>0</v>
      </c>
      <c r="V44" s="195">
        <f>'Staff Hours'!V43*'Staff Hours'!$C43</f>
        <v>0</v>
      </c>
      <c r="W44" s="195">
        <f>'Staff Hours'!W43*'Staff Hours'!$C43</f>
        <v>0</v>
      </c>
      <c r="X44" s="195">
        <f>'Staff Hours'!X43*'Staff Hours'!$C43</f>
        <v>0</v>
      </c>
      <c r="Y44" s="195">
        <f>'Staff Hours'!Y43*'Staff Hours'!$C43</f>
        <v>0</v>
      </c>
      <c r="Z44" s="195">
        <f>'Staff Hours'!Z43*'Staff Hours'!$C43</f>
        <v>0</v>
      </c>
      <c r="AA44" s="195">
        <f>'Staff Hours'!AA43*'Staff Hours'!$C43</f>
        <v>0</v>
      </c>
      <c r="AB44" s="195">
        <f>'Staff Hours'!AB43*'Staff Hours'!$C43</f>
        <v>0</v>
      </c>
      <c r="AC44" s="195">
        <f>'Staff Hours'!AR43*'Staff Hours'!$C43</f>
        <v>0</v>
      </c>
      <c r="AD44" s="196">
        <f>'Staff Hours'!AS43</f>
        <v>0</v>
      </c>
      <c r="AE44" s="197">
        <f t="shared" si="4"/>
        <v>0</v>
      </c>
    </row>
    <row r="45" spans="1:31" x14ac:dyDescent="0.25">
      <c r="A45" s="62">
        <f>'Staff Hours'!A44</f>
        <v>0</v>
      </c>
      <c r="B45" s="49" t="str">
        <f>'Staff Hours'!B44</f>
        <v>General Supt.</v>
      </c>
      <c r="C45" s="182">
        <f>'Staff Hours'!C44</f>
        <v>0</v>
      </c>
      <c r="D45" s="49"/>
      <c r="E45" s="195">
        <f>'Staff Hours'!E44*'Staff Hours'!$C44</f>
        <v>0</v>
      </c>
      <c r="F45" s="195">
        <f>'Staff Hours'!F44*'Staff Hours'!$C44</f>
        <v>0</v>
      </c>
      <c r="G45" s="195">
        <f>'Staff Hours'!G44*'Staff Hours'!$C44</f>
        <v>0</v>
      </c>
      <c r="H45" s="195">
        <f>'Staff Hours'!H44*'Staff Hours'!$C44</f>
        <v>0</v>
      </c>
      <c r="I45" s="195">
        <f>'Staff Hours'!I44*'Staff Hours'!$C44</f>
        <v>0</v>
      </c>
      <c r="J45" s="195">
        <f>'Staff Hours'!J44*'Staff Hours'!$C44</f>
        <v>0</v>
      </c>
      <c r="K45" s="195">
        <f>'Staff Hours'!K44*'Staff Hours'!$C44</f>
        <v>0</v>
      </c>
      <c r="L45" s="195">
        <f>'Staff Hours'!L44*'Staff Hours'!$C44</f>
        <v>0</v>
      </c>
      <c r="M45" s="195">
        <f>'Staff Hours'!M44*'Staff Hours'!$C44</f>
        <v>0</v>
      </c>
      <c r="N45" s="195">
        <f>'Staff Hours'!N44*'Staff Hours'!$C44</f>
        <v>0</v>
      </c>
      <c r="O45" s="195">
        <f>'Staff Hours'!O44*'Staff Hours'!$C44</f>
        <v>0</v>
      </c>
      <c r="P45" s="195">
        <f>'Staff Hours'!P44*'Staff Hours'!$C44</f>
        <v>0</v>
      </c>
      <c r="Q45" s="195">
        <f>'Staff Hours'!Q44*'Staff Hours'!$C44</f>
        <v>0</v>
      </c>
      <c r="R45" s="195">
        <f>'Staff Hours'!R44*'Staff Hours'!$C44</f>
        <v>0</v>
      </c>
      <c r="S45" s="195">
        <f>'Staff Hours'!S44*'Staff Hours'!$C44</f>
        <v>0</v>
      </c>
      <c r="T45" s="195">
        <f>'Staff Hours'!T44*'Staff Hours'!$C44</f>
        <v>0</v>
      </c>
      <c r="U45" s="195">
        <f>'Staff Hours'!U44*'Staff Hours'!$C44</f>
        <v>0</v>
      </c>
      <c r="V45" s="195">
        <f>'Staff Hours'!V44*'Staff Hours'!$C44</f>
        <v>0</v>
      </c>
      <c r="W45" s="195">
        <f>'Staff Hours'!W44*'Staff Hours'!$C44</f>
        <v>0</v>
      </c>
      <c r="X45" s="195">
        <f>'Staff Hours'!X44*'Staff Hours'!$C44</f>
        <v>0</v>
      </c>
      <c r="Y45" s="195">
        <f>'Staff Hours'!Y44*'Staff Hours'!$C44</f>
        <v>0</v>
      </c>
      <c r="Z45" s="195">
        <f>'Staff Hours'!Z44*'Staff Hours'!$C44</f>
        <v>0</v>
      </c>
      <c r="AA45" s="195">
        <f>'Staff Hours'!AA44*'Staff Hours'!$C44</f>
        <v>0</v>
      </c>
      <c r="AB45" s="195">
        <f>'Staff Hours'!AB44*'Staff Hours'!$C44</f>
        <v>0</v>
      </c>
      <c r="AC45" s="195">
        <f>'Staff Hours'!AR44*'Staff Hours'!$C44</f>
        <v>0</v>
      </c>
      <c r="AD45" s="196">
        <f>'Staff Hours'!AS44</f>
        <v>0</v>
      </c>
      <c r="AE45" s="197">
        <f t="shared" si="4"/>
        <v>0</v>
      </c>
    </row>
    <row r="46" spans="1:31" x14ac:dyDescent="0.25">
      <c r="A46" s="62">
        <f>'Staff Hours'!A45</f>
        <v>0</v>
      </c>
      <c r="B46" s="49" t="str">
        <f>'Staff Hours'!B45</f>
        <v>Proj. Supt. 1</v>
      </c>
      <c r="C46" s="182">
        <f>'Staff Hours'!C45</f>
        <v>0</v>
      </c>
      <c r="D46" s="49"/>
      <c r="E46" s="195">
        <f>'Staff Hours'!E45*'Staff Hours'!$C45</f>
        <v>0</v>
      </c>
      <c r="F46" s="195">
        <f>'Staff Hours'!F45*'Staff Hours'!$C45</f>
        <v>0</v>
      </c>
      <c r="G46" s="195">
        <f>'Staff Hours'!G45*'Staff Hours'!$C45</f>
        <v>0</v>
      </c>
      <c r="H46" s="195">
        <f>'Staff Hours'!H45*'Staff Hours'!$C45</f>
        <v>0</v>
      </c>
      <c r="I46" s="195">
        <f>'Staff Hours'!I45*'Staff Hours'!$C45</f>
        <v>0</v>
      </c>
      <c r="J46" s="195">
        <f>'Staff Hours'!J45*'Staff Hours'!$C45</f>
        <v>0</v>
      </c>
      <c r="K46" s="195">
        <f>'Staff Hours'!K45*'Staff Hours'!$C45</f>
        <v>0</v>
      </c>
      <c r="L46" s="195">
        <f>'Staff Hours'!L45*'Staff Hours'!$C45</f>
        <v>0</v>
      </c>
      <c r="M46" s="195">
        <f>'Staff Hours'!M45*'Staff Hours'!$C45</f>
        <v>0</v>
      </c>
      <c r="N46" s="195">
        <f>'Staff Hours'!N45*'Staff Hours'!$C45</f>
        <v>0</v>
      </c>
      <c r="O46" s="195">
        <f>'Staff Hours'!O45*'Staff Hours'!$C45</f>
        <v>0</v>
      </c>
      <c r="P46" s="195">
        <f>'Staff Hours'!P45*'Staff Hours'!$C45</f>
        <v>0</v>
      </c>
      <c r="Q46" s="195">
        <f>'Staff Hours'!Q45*'Staff Hours'!$C45</f>
        <v>0</v>
      </c>
      <c r="R46" s="195">
        <f>'Staff Hours'!R45*'Staff Hours'!$C45</f>
        <v>0</v>
      </c>
      <c r="S46" s="195">
        <f>'Staff Hours'!S45*'Staff Hours'!$C45</f>
        <v>0</v>
      </c>
      <c r="T46" s="195">
        <f>'Staff Hours'!T45*'Staff Hours'!$C45</f>
        <v>0</v>
      </c>
      <c r="U46" s="195">
        <f>'Staff Hours'!U45*'Staff Hours'!$C45</f>
        <v>0</v>
      </c>
      <c r="V46" s="195">
        <f>'Staff Hours'!V45*'Staff Hours'!$C45</f>
        <v>0</v>
      </c>
      <c r="W46" s="195">
        <f>'Staff Hours'!W45*'Staff Hours'!$C45</f>
        <v>0</v>
      </c>
      <c r="X46" s="195">
        <f>'Staff Hours'!X45*'Staff Hours'!$C45</f>
        <v>0</v>
      </c>
      <c r="Y46" s="195">
        <f>'Staff Hours'!Y45*'Staff Hours'!$C45</f>
        <v>0</v>
      </c>
      <c r="Z46" s="195">
        <f>'Staff Hours'!Z45*'Staff Hours'!$C45</f>
        <v>0</v>
      </c>
      <c r="AA46" s="195">
        <f>'Staff Hours'!AA45*'Staff Hours'!$C45</f>
        <v>0</v>
      </c>
      <c r="AB46" s="195">
        <f>'Staff Hours'!AB45*'Staff Hours'!$C45</f>
        <v>0</v>
      </c>
      <c r="AC46" s="195">
        <f>'Staff Hours'!AR45*'Staff Hours'!$C45</f>
        <v>0</v>
      </c>
      <c r="AD46" s="196">
        <f>'Staff Hours'!AS45</f>
        <v>0</v>
      </c>
      <c r="AE46" s="197">
        <f t="shared" si="4"/>
        <v>0</v>
      </c>
    </row>
    <row r="47" spans="1:31" x14ac:dyDescent="0.25">
      <c r="A47" s="62">
        <f>'Staff Hours'!A46</f>
        <v>0</v>
      </c>
      <c r="B47" s="49" t="str">
        <f>'Staff Hours'!B46</f>
        <v>Proj. Supt. 2</v>
      </c>
      <c r="C47" s="182">
        <f>'Staff Hours'!C46</f>
        <v>0</v>
      </c>
      <c r="D47" s="49"/>
      <c r="E47" s="195">
        <f>'Staff Hours'!E46*'Staff Hours'!$C46</f>
        <v>0</v>
      </c>
      <c r="F47" s="195">
        <f>'Staff Hours'!F46*'Staff Hours'!$C46</f>
        <v>0</v>
      </c>
      <c r="G47" s="195">
        <f>'Staff Hours'!G46*'Staff Hours'!$C46</f>
        <v>0</v>
      </c>
      <c r="H47" s="195">
        <f>'Staff Hours'!H46*'Staff Hours'!$C46</f>
        <v>0</v>
      </c>
      <c r="I47" s="195">
        <f>'Staff Hours'!I46*'Staff Hours'!$C46</f>
        <v>0</v>
      </c>
      <c r="J47" s="195">
        <f>'Staff Hours'!J46*'Staff Hours'!$C46</f>
        <v>0</v>
      </c>
      <c r="K47" s="195">
        <f>'Staff Hours'!K46*'Staff Hours'!$C46</f>
        <v>0</v>
      </c>
      <c r="L47" s="195">
        <f>'Staff Hours'!L46*'Staff Hours'!$C46</f>
        <v>0</v>
      </c>
      <c r="M47" s="195">
        <f>'Staff Hours'!M46*'Staff Hours'!$C46</f>
        <v>0</v>
      </c>
      <c r="N47" s="195">
        <f>'Staff Hours'!N46*'Staff Hours'!$C46</f>
        <v>0</v>
      </c>
      <c r="O47" s="195">
        <f>'Staff Hours'!O46*'Staff Hours'!$C46</f>
        <v>0</v>
      </c>
      <c r="P47" s="195">
        <f>'Staff Hours'!P46*'Staff Hours'!$C46</f>
        <v>0</v>
      </c>
      <c r="Q47" s="195">
        <f>'Staff Hours'!Q46*'Staff Hours'!$C46</f>
        <v>0</v>
      </c>
      <c r="R47" s="195">
        <f>'Staff Hours'!R46*'Staff Hours'!$C46</f>
        <v>0</v>
      </c>
      <c r="S47" s="195">
        <f>'Staff Hours'!S46*'Staff Hours'!$C46</f>
        <v>0</v>
      </c>
      <c r="T47" s="195">
        <f>'Staff Hours'!T46*'Staff Hours'!$C46</f>
        <v>0</v>
      </c>
      <c r="U47" s="195">
        <f>'Staff Hours'!U46*'Staff Hours'!$C46</f>
        <v>0</v>
      </c>
      <c r="V47" s="195">
        <f>'Staff Hours'!V46*'Staff Hours'!$C46</f>
        <v>0</v>
      </c>
      <c r="W47" s="195">
        <f>'Staff Hours'!W46*'Staff Hours'!$C46</f>
        <v>0</v>
      </c>
      <c r="X47" s="195">
        <f>'Staff Hours'!X46*'Staff Hours'!$C46</f>
        <v>0</v>
      </c>
      <c r="Y47" s="195">
        <f>'Staff Hours'!Y46*'Staff Hours'!$C46</f>
        <v>0</v>
      </c>
      <c r="Z47" s="195">
        <f>'Staff Hours'!Z46*'Staff Hours'!$C46</f>
        <v>0</v>
      </c>
      <c r="AA47" s="195">
        <f>'Staff Hours'!AA46*'Staff Hours'!$C46</f>
        <v>0</v>
      </c>
      <c r="AB47" s="195">
        <f>'Staff Hours'!AB46*'Staff Hours'!$C46</f>
        <v>0</v>
      </c>
      <c r="AC47" s="195">
        <f>'Staff Hours'!AR46*'Staff Hours'!$C46</f>
        <v>0</v>
      </c>
      <c r="AD47" s="196">
        <f>'Staff Hours'!AS46</f>
        <v>0</v>
      </c>
      <c r="AE47" s="197">
        <f t="shared" si="4"/>
        <v>0</v>
      </c>
    </row>
    <row r="48" spans="1:31" x14ac:dyDescent="0.25">
      <c r="A48" s="62">
        <f>'Staff Hours'!A47</f>
        <v>0</v>
      </c>
      <c r="B48" s="49" t="str">
        <f>'Staff Hours'!B47</f>
        <v>Proj. Supt. 3</v>
      </c>
      <c r="C48" s="182">
        <f>'Staff Hours'!C47</f>
        <v>0</v>
      </c>
      <c r="D48" s="49"/>
      <c r="E48" s="195">
        <f>'Staff Hours'!E47*'Staff Hours'!$C47</f>
        <v>0</v>
      </c>
      <c r="F48" s="195">
        <f>'Staff Hours'!F47*'Staff Hours'!$C47</f>
        <v>0</v>
      </c>
      <c r="G48" s="195">
        <f>'Staff Hours'!G47*'Staff Hours'!$C47</f>
        <v>0</v>
      </c>
      <c r="H48" s="195">
        <f>'Staff Hours'!H47*'Staff Hours'!$C47</f>
        <v>0</v>
      </c>
      <c r="I48" s="195">
        <f>'Staff Hours'!I47*'Staff Hours'!$C47</f>
        <v>0</v>
      </c>
      <c r="J48" s="195">
        <f>'Staff Hours'!J47*'Staff Hours'!$C47</f>
        <v>0</v>
      </c>
      <c r="K48" s="195">
        <f>'Staff Hours'!K47*'Staff Hours'!$C47</f>
        <v>0</v>
      </c>
      <c r="L48" s="195">
        <f>'Staff Hours'!L47*'Staff Hours'!$C47</f>
        <v>0</v>
      </c>
      <c r="M48" s="195">
        <f>'Staff Hours'!M47*'Staff Hours'!$C47</f>
        <v>0</v>
      </c>
      <c r="N48" s="195">
        <f>'Staff Hours'!N47*'Staff Hours'!$C47</f>
        <v>0</v>
      </c>
      <c r="O48" s="195">
        <f>'Staff Hours'!O47*'Staff Hours'!$C47</f>
        <v>0</v>
      </c>
      <c r="P48" s="195">
        <f>'Staff Hours'!P47*'Staff Hours'!$C47</f>
        <v>0</v>
      </c>
      <c r="Q48" s="195">
        <f>'Staff Hours'!Q47*'Staff Hours'!$C47</f>
        <v>0</v>
      </c>
      <c r="R48" s="195">
        <f>'Staff Hours'!R47*'Staff Hours'!$C47</f>
        <v>0</v>
      </c>
      <c r="S48" s="195">
        <f>'Staff Hours'!S47*'Staff Hours'!$C47</f>
        <v>0</v>
      </c>
      <c r="T48" s="195">
        <f>'Staff Hours'!T47*'Staff Hours'!$C47</f>
        <v>0</v>
      </c>
      <c r="U48" s="195">
        <f>'Staff Hours'!U47*'Staff Hours'!$C47</f>
        <v>0</v>
      </c>
      <c r="V48" s="195">
        <f>'Staff Hours'!V47*'Staff Hours'!$C47</f>
        <v>0</v>
      </c>
      <c r="W48" s="195">
        <f>'Staff Hours'!W47*'Staff Hours'!$C47</f>
        <v>0</v>
      </c>
      <c r="X48" s="195">
        <f>'Staff Hours'!X47*'Staff Hours'!$C47</f>
        <v>0</v>
      </c>
      <c r="Y48" s="195">
        <f>'Staff Hours'!Y47*'Staff Hours'!$C47</f>
        <v>0</v>
      </c>
      <c r="Z48" s="195">
        <f>'Staff Hours'!Z47*'Staff Hours'!$C47</f>
        <v>0</v>
      </c>
      <c r="AA48" s="195">
        <f>'Staff Hours'!AA47*'Staff Hours'!$C47</f>
        <v>0</v>
      </c>
      <c r="AB48" s="195">
        <f>'Staff Hours'!AB47*'Staff Hours'!$C47</f>
        <v>0</v>
      </c>
      <c r="AC48" s="195">
        <f>'Staff Hours'!AR47*'Staff Hours'!$C47</f>
        <v>0</v>
      </c>
      <c r="AD48" s="196">
        <f>'Staff Hours'!AS47</f>
        <v>0</v>
      </c>
      <c r="AE48" s="197">
        <f t="shared" si="4"/>
        <v>0</v>
      </c>
    </row>
    <row r="49" spans="1:32" x14ac:dyDescent="0.25">
      <c r="A49" s="62">
        <f>'Staff Hours'!A48</f>
        <v>0</v>
      </c>
      <c r="B49" s="49" t="str">
        <f>'Staff Hours'!B48</f>
        <v>Proj. Supt. 4</v>
      </c>
      <c r="C49" s="182">
        <f>'Staff Hours'!C48</f>
        <v>0</v>
      </c>
      <c r="D49" s="49"/>
      <c r="E49" s="195">
        <f>'Staff Hours'!E48*'Staff Hours'!$C48</f>
        <v>0</v>
      </c>
      <c r="F49" s="195">
        <f>'Staff Hours'!F48*'Staff Hours'!$C48</f>
        <v>0</v>
      </c>
      <c r="G49" s="195">
        <f>'Staff Hours'!G48*'Staff Hours'!$C48</f>
        <v>0</v>
      </c>
      <c r="H49" s="195">
        <f>'Staff Hours'!H48*'Staff Hours'!$C48</f>
        <v>0</v>
      </c>
      <c r="I49" s="195">
        <f>'Staff Hours'!I48*'Staff Hours'!$C48</f>
        <v>0</v>
      </c>
      <c r="J49" s="195">
        <f>'Staff Hours'!J48*'Staff Hours'!$C48</f>
        <v>0</v>
      </c>
      <c r="K49" s="195">
        <f>'Staff Hours'!K48*'Staff Hours'!$C48</f>
        <v>0</v>
      </c>
      <c r="L49" s="195">
        <f>'Staff Hours'!L48*'Staff Hours'!$C48</f>
        <v>0</v>
      </c>
      <c r="M49" s="195">
        <f>'Staff Hours'!M48*'Staff Hours'!$C48</f>
        <v>0</v>
      </c>
      <c r="N49" s="195">
        <f>'Staff Hours'!N48*'Staff Hours'!$C48</f>
        <v>0</v>
      </c>
      <c r="O49" s="195">
        <f>'Staff Hours'!O48*'Staff Hours'!$C48</f>
        <v>0</v>
      </c>
      <c r="P49" s="195">
        <f>'Staff Hours'!P48*'Staff Hours'!$C48</f>
        <v>0</v>
      </c>
      <c r="Q49" s="195">
        <f>'Staff Hours'!Q48*'Staff Hours'!$C48</f>
        <v>0</v>
      </c>
      <c r="R49" s="195">
        <f>'Staff Hours'!R48*'Staff Hours'!$C48</f>
        <v>0</v>
      </c>
      <c r="S49" s="195">
        <f>'Staff Hours'!S48*'Staff Hours'!$C48</f>
        <v>0</v>
      </c>
      <c r="T49" s="195">
        <f>'Staff Hours'!T48*'Staff Hours'!$C48</f>
        <v>0</v>
      </c>
      <c r="U49" s="195">
        <f>'Staff Hours'!U48*'Staff Hours'!$C48</f>
        <v>0</v>
      </c>
      <c r="V49" s="195">
        <f>'Staff Hours'!V48*'Staff Hours'!$C48</f>
        <v>0</v>
      </c>
      <c r="W49" s="195">
        <f>'Staff Hours'!W48*'Staff Hours'!$C48</f>
        <v>0</v>
      </c>
      <c r="X49" s="195">
        <f>'Staff Hours'!X48*'Staff Hours'!$C48</f>
        <v>0</v>
      </c>
      <c r="Y49" s="195">
        <f>'Staff Hours'!Y48*'Staff Hours'!$C48</f>
        <v>0</v>
      </c>
      <c r="Z49" s="195">
        <f>'Staff Hours'!Z48*'Staff Hours'!$C48</f>
        <v>0</v>
      </c>
      <c r="AA49" s="195">
        <f>'Staff Hours'!AA48*'Staff Hours'!$C48</f>
        <v>0</v>
      </c>
      <c r="AB49" s="195">
        <f>'Staff Hours'!AB48*'Staff Hours'!$C48</f>
        <v>0</v>
      </c>
      <c r="AC49" s="195">
        <f>'Staff Hours'!AR48*'Staff Hours'!$C48</f>
        <v>0</v>
      </c>
      <c r="AD49" s="196">
        <f>'Staff Hours'!AS48</f>
        <v>0</v>
      </c>
      <c r="AE49" s="197">
        <f t="shared" si="4"/>
        <v>0</v>
      </c>
    </row>
    <row r="50" spans="1:32" x14ac:dyDescent="0.25">
      <c r="A50" s="62">
        <f>'Staff Hours'!A49</f>
        <v>0</v>
      </c>
      <c r="B50" s="49" t="str">
        <f>'Staff Hours'!B49</f>
        <v>Accountant</v>
      </c>
      <c r="C50" s="182">
        <f>'Staff Hours'!C49</f>
        <v>0</v>
      </c>
      <c r="D50" s="49"/>
      <c r="E50" s="195">
        <f>'Staff Hours'!E49*'Staff Hours'!$C49</f>
        <v>0</v>
      </c>
      <c r="F50" s="195">
        <f>'Staff Hours'!F49*'Staff Hours'!$C49</f>
        <v>0</v>
      </c>
      <c r="G50" s="195">
        <f>'Staff Hours'!G49*'Staff Hours'!$C49</f>
        <v>0</v>
      </c>
      <c r="H50" s="195">
        <f>'Staff Hours'!H49*'Staff Hours'!$C49</f>
        <v>0</v>
      </c>
      <c r="I50" s="195">
        <f>'Staff Hours'!I49*'Staff Hours'!$C49</f>
        <v>0</v>
      </c>
      <c r="J50" s="195">
        <f>'Staff Hours'!J49*'Staff Hours'!$C49</f>
        <v>0</v>
      </c>
      <c r="K50" s="195">
        <f>'Staff Hours'!K49*'Staff Hours'!$C49</f>
        <v>0</v>
      </c>
      <c r="L50" s="195">
        <f>'Staff Hours'!L49*'Staff Hours'!$C49</f>
        <v>0</v>
      </c>
      <c r="M50" s="195">
        <f>'Staff Hours'!M49*'Staff Hours'!$C49</f>
        <v>0</v>
      </c>
      <c r="N50" s="195">
        <f>'Staff Hours'!N49*'Staff Hours'!$C49</f>
        <v>0</v>
      </c>
      <c r="O50" s="195">
        <f>'Staff Hours'!O49*'Staff Hours'!$C49</f>
        <v>0</v>
      </c>
      <c r="P50" s="195">
        <f>'Staff Hours'!P49*'Staff Hours'!$C49</f>
        <v>0</v>
      </c>
      <c r="Q50" s="195">
        <f>'Staff Hours'!Q49*'Staff Hours'!$C49</f>
        <v>0</v>
      </c>
      <c r="R50" s="195">
        <f>'Staff Hours'!R49*'Staff Hours'!$C49</f>
        <v>0</v>
      </c>
      <c r="S50" s="195">
        <f>'Staff Hours'!S49*'Staff Hours'!$C49</f>
        <v>0</v>
      </c>
      <c r="T50" s="195">
        <f>'Staff Hours'!T49*'Staff Hours'!$C49</f>
        <v>0</v>
      </c>
      <c r="U50" s="195">
        <f>'Staff Hours'!U49*'Staff Hours'!$C49</f>
        <v>0</v>
      </c>
      <c r="V50" s="195">
        <f>'Staff Hours'!V49*'Staff Hours'!$C49</f>
        <v>0</v>
      </c>
      <c r="W50" s="195">
        <f>'Staff Hours'!W49*'Staff Hours'!$C49</f>
        <v>0</v>
      </c>
      <c r="X50" s="195">
        <f>'Staff Hours'!X49*'Staff Hours'!$C49</f>
        <v>0</v>
      </c>
      <c r="Y50" s="195">
        <f>'Staff Hours'!Y49*'Staff Hours'!$C49</f>
        <v>0</v>
      </c>
      <c r="Z50" s="195">
        <f>'Staff Hours'!Z49*'Staff Hours'!$C49</f>
        <v>0</v>
      </c>
      <c r="AA50" s="195">
        <f>'Staff Hours'!AA49*'Staff Hours'!$C49</f>
        <v>0</v>
      </c>
      <c r="AB50" s="195">
        <f>'Staff Hours'!AB49*'Staff Hours'!$C49</f>
        <v>0</v>
      </c>
      <c r="AC50" s="195">
        <f>'Staff Hours'!AR49*'Staff Hours'!$C49</f>
        <v>0</v>
      </c>
      <c r="AD50" s="196">
        <f>'Staff Hours'!AS49</f>
        <v>0</v>
      </c>
      <c r="AE50" s="197">
        <f t="shared" si="4"/>
        <v>0</v>
      </c>
    </row>
    <row r="51" spans="1:32" x14ac:dyDescent="0.25">
      <c r="A51" s="62">
        <f>'Staff Hours'!A50</f>
        <v>0</v>
      </c>
      <c r="B51" s="49" t="str">
        <f>'Staff Hours'!B50</f>
        <v>Admin. Asst.</v>
      </c>
      <c r="C51" s="182">
        <f>'Staff Hours'!C50</f>
        <v>0</v>
      </c>
      <c r="D51" s="49"/>
      <c r="E51" s="195">
        <f>'Staff Hours'!E50*'Staff Hours'!$C50</f>
        <v>0</v>
      </c>
      <c r="F51" s="195">
        <f>'Staff Hours'!F50*'Staff Hours'!$C50</f>
        <v>0</v>
      </c>
      <c r="G51" s="195">
        <f>'Staff Hours'!G50*'Staff Hours'!$C50</f>
        <v>0</v>
      </c>
      <c r="H51" s="195">
        <f>'Staff Hours'!H50*'Staff Hours'!$C50</f>
        <v>0</v>
      </c>
      <c r="I51" s="195">
        <f>'Staff Hours'!I50*'Staff Hours'!$C50</f>
        <v>0</v>
      </c>
      <c r="J51" s="195">
        <f>'Staff Hours'!J50*'Staff Hours'!$C50</f>
        <v>0</v>
      </c>
      <c r="K51" s="195">
        <f>'Staff Hours'!K50*'Staff Hours'!$C50</f>
        <v>0</v>
      </c>
      <c r="L51" s="195">
        <f>'Staff Hours'!L50*'Staff Hours'!$C50</f>
        <v>0</v>
      </c>
      <c r="M51" s="195">
        <f>'Staff Hours'!M50*'Staff Hours'!$C50</f>
        <v>0</v>
      </c>
      <c r="N51" s="195">
        <f>'Staff Hours'!N50*'Staff Hours'!$C50</f>
        <v>0</v>
      </c>
      <c r="O51" s="195">
        <f>'Staff Hours'!O50*'Staff Hours'!$C50</f>
        <v>0</v>
      </c>
      <c r="P51" s="195">
        <f>'Staff Hours'!P50*'Staff Hours'!$C50</f>
        <v>0</v>
      </c>
      <c r="Q51" s="195">
        <f>'Staff Hours'!Q50*'Staff Hours'!$C50</f>
        <v>0</v>
      </c>
      <c r="R51" s="195">
        <f>'Staff Hours'!R50*'Staff Hours'!$C50</f>
        <v>0</v>
      </c>
      <c r="S51" s="195">
        <f>'Staff Hours'!S50*'Staff Hours'!$C50</f>
        <v>0</v>
      </c>
      <c r="T51" s="195">
        <f>'Staff Hours'!T50*'Staff Hours'!$C50</f>
        <v>0</v>
      </c>
      <c r="U51" s="195">
        <f>'Staff Hours'!U50*'Staff Hours'!$C50</f>
        <v>0</v>
      </c>
      <c r="V51" s="195">
        <f>'Staff Hours'!V50*'Staff Hours'!$C50</f>
        <v>0</v>
      </c>
      <c r="W51" s="195">
        <f>'Staff Hours'!W50*'Staff Hours'!$C50</f>
        <v>0</v>
      </c>
      <c r="X51" s="195">
        <f>'Staff Hours'!X50*'Staff Hours'!$C50</f>
        <v>0</v>
      </c>
      <c r="Y51" s="195">
        <f>'Staff Hours'!Y50*'Staff Hours'!$C50</f>
        <v>0</v>
      </c>
      <c r="Z51" s="195">
        <f>'Staff Hours'!Z50*'Staff Hours'!$C50</f>
        <v>0</v>
      </c>
      <c r="AA51" s="195">
        <f>'Staff Hours'!AA50*'Staff Hours'!$C50</f>
        <v>0</v>
      </c>
      <c r="AB51" s="195">
        <f>'Staff Hours'!AB50*'Staff Hours'!$C50</f>
        <v>0</v>
      </c>
      <c r="AC51" s="195">
        <f>'Staff Hours'!AR50*'Staff Hours'!$C50</f>
        <v>0</v>
      </c>
      <c r="AD51" s="196">
        <f>'Staff Hours'!AS50</f>
        <v>0</v>
      </c>
      <c r="AE51" s="197">
        <f t="shared" si="4"/>
        <v>0</v>
      </c>
    </row>
    <row r="52" spans="1:32" x14ac:dyDescent="0.25">
      <c r="A52" s="62">
        <f>'Staff Hours'!A51</f>
        <v>0</v>
      </c>
      <c r="B52" s="49" t="str">
        <f>'Staff Hours'!B51</f>
        <v>Expeditor</v>
      </c>
      <c r="C52" s="182">
        <f>'Staff Hours'!C51</f>
        <v>0</v>
      </c>
      <c r="D52" s="49"/>
      <c r="E52" s="195">
        <f>'Staff Hours'!E51*'Staff Hours'!$C51</f>
        <v>0</v>
      </c>
      <c r="F52" s="195">
        <f>'Staff Hours'!F51*'Staff Hours'!$C51</f>
        <v>0</v>
      </c>
      <c r="G52" s="195">
        <f>'Staff Hours'!G51*'Staff Hours'!$C51</f>
        <v>0</v>
      </c>
      <c r="H52" s="195">
        <f>'Staff Hours'!H51*'Staff Hours'!$C51</f>
        <v>0</v>
      </c>
      <c r="I52" s="195">
        <f>'Staff Hours'!I51*'Staff Hours'!$C51</f>
        <v>0</v>
      </c>
      <c r="J52" s="195">
        <f>'Staff Hours'!J51*'Staff Hours'!$C51</f>
        <v>0</v>
      </c>
      <c r="K52" s="195">
        <f>'Staff Hours'!K51*'Staff Hours'!$C51</f>
        <v>0</v>
      </c>
      <c r="L52" s="195">
        <f>'Staff Hours'!L51*'Staff Hours'!$C51</f>
        <v>0</v>
      </c>
      <c r="M52" s="195">
        <f>'Staff Hours'!M51*'Staff Hours'!$C51</f>
        <v>0</v>
      </c>
      <c r="N52" s="195">
        <f>'Staff Hours'!N51*'Staff Hours'!$C51</f>
        <v>0</v>
      </c>
      <c r="O52" s="195">
        <f>'Staff Hours'!O51*'Staff Hours'!$C51</f>
        <v>0</v>
      </c>
      <c r="P52" s="195">
        <f>'Staff Hours'!P51*'Staff Hours'!$C51</f>
        <v>0</v>
      </c>
      <c r="Q52" s="195">
        <f>'Staff Hours'!Q51*'Staff Hours'!$C51</f>
        <v>0</v>
      </c>
      <c r="R52" s="195">
        <f>'Staff Hours'!R51*'Staff Hours'!$C51</f>
        <v>0</v>
      </c>
      <c r="S52" s="195">
        <f>'Staff Hours'!S51*'Staff Hours'!$C51</f>
        <v>0</v>
      </c>
      <c r="T52" s="195">
        <f>'Staff Hours'!T51*'Staff Hours'!$C51</f>
        <v>0</v>
      </c>
      <c r="U52" s="195">
        <f>'Staff Hours'!U51*'Staff Hours'!$C51</f>
        <v>0</v>
      </c>
      <c r="V52" s="195">
        <f>'Staff Hours'!V51*'Staff Hours'!$C51</f>
        <v>0</v>
      </c>
      <c r="W52" s="195">
        <f>'Staff Hours'!W51*'Staff Hours'!$C51</f>
        <v>0</v>
      </c>
      <c r="X52" s="195">
        <f>'Staff Hours'!X51*'Staff Hours'!$C51</f>
        <v>0</v>
      </c>
      <c r="Y52" s="195">
        <f>'Staff Hours'!Y51*'Staff Hours'!$C51</f>
        <v>0</v>
      </c>
      <c r="Z52" s="195">
        <f>'Staff Hours'!Z51*'Staff Hours'!$C51</f>
        <v>0</v>
      </c>
      <c r="AA52" s="195">
        <f>'Staff Hours'!AA51*'Staff Hours'!$C51</f>
        <v>0</v>
      </c>
      <c r="AB52" s="195">
        <f>'Staff Hours'!AB51*'Staff Hours'!$C51</f>
        <v>0</v>
      </c>
      <c r="AC52" s="195">
        <f>'Staff Hours'!AR51*'Staff Hours'!$C51</f>
        <v>0</v>
      </c>
      <c r="AD52" s="196">
        <f>'Staff Hours'!AS51</f>
        <v>0</v>
      </c>
      <c r="AE52" s="197">
        <f t="shared" si="4"/>
        <v>0</v>
      </c>
    </row>
    <row r="53" spans="1:32" x14ac:dyDescent="0.25">
      <c r="A53" s="62">
        <f>'Staff Hours'!A52</f>
        <v>0</v>
      </c>
      <c r="B53" s="49">
        <f>'Staff Hours'!B52</f>
        <v>0</v>
      </c>
      <c r="C53" s="182">
        <f>'Staff Hours'!C52</f>
        <v>0</v>
      </c>
      <c r="D53" s="49"/>
      <c r="E53" s="195">
        <f>'Staff Hours'!E52*'Staff Hours'!$C52</f>
        <v>0</v>
      </c>
      <c r="F53" s="195">
        <f>'Staff Hours'!F52*'Staff Hours'!$C52</f>
        <v>0</v>
      </c>
      <c r="G53" s="195">
        <f>'Staff Hours'!G52*'Staff Hours'!$C52</f>
        <v>0</v>
      </c>
      <c r="H53" s="195">
        <f>'Staff Hours'!H52*'Staff Hours'!$C52</f>
        <v>0</v>
      </c>
      <c r="I53" s="195">
        <f>'Staff Hours'!I52*'Staff Hours'!$C52</f>
        <v>0</v>
      </c>
      <c r="J53" s="195">
        <f>'Staff Hours'!J52*'Staff Hours'!$C52</f>
        <v>0</v>
      </c>
      <c r="K53" s="195">
        <f>'Staff Hours'!K52*'Staff Hours'!$C52</f>
        <v>0</v>
      </c>
      <c r="L53" s="195">
        <f>'Staff Hours'!L52*'Staff Hours'!$C52</f>
        <v>0</v>
      </c>
      <c r="M53" s="195">
        <f>'Staff Hours'!M52*'Staff Hours'!$C52</f>
        <v>0</v>
      </c>
      <c r="N53" s="195">
        <f>'Staff Hours'!N52*'Staff Hours'!$C52</f>
        <v>0</v>
      </c>
      <c r="O53" s="195">
        <f>'Staff Hours'!O52*'Staff Hours'!$C52</f>
        <v>0</v>
      </c>
      <c r="P53" s="195">
        <f>'Staff Hours'!P52*'Staff Hours'!$C52</f>
        <v>0</v>
      </c>
      <c r="Q53" s="195">
        <f>'Staff Hours'!Q52*'Staff Hours'!$C52</f>
        <v>0</v>
      </c>
      <c r="R53" s="195">
        <f>'Staff Hours'!R52*'Staff Hours'!$C52</f>
        <v>0</v>
      </c>
      <c r="S53" s="195">
        <f>'Staff Hours'!S52*'Staff Hours'!$C52</f>
        <v>0</v>
      </c>
      <c r="T53" s="195">
        <f>'Staff Hours'!T52*'Staff Hours'!$C52</f>
        <v>0</v>
      </c>
      <c r="U53" s="195">
        <f>'Staff Hours'!U52*'Staff Hours'!$C52</f>
        <v>0</v>
      </c>
      <c r="V53" s="195">
        <f>'Staff Hours'!V52*'Staff Hours'!$C52</f>
        <v>0</v>
      </c>
      <c r="W53" s="195">
        <f>'Staff Hours'!W52*'Staff Hours'!$C52</f>
        <v>0</v>
      </c>
      <c r="X53" s="195">
        <f>'Staff Hours'!X52*'Staff Hours'!$C52</f>
        <v>0</v>
      </c>
      <c r="Y53" s="195">
        <f>'Staff Hours'!Y52*'Staff Hours'!$C52</f>
        <v>0</v>
      </c>
      <c r="Z53" s="195">
        <f>'Staff Hours'!Z52*'Staff Hours'!$C52</f>
        <v>0</v>
      </c>
      <c r="AA53" s="195">
        <f>'Staff Hours'!AA52*'Staff Hours'!$C52</f>
        <v>0</v>
      </c>
      <c r="AB53" s="195">
        <f>'Staff Hours'!AB52*'Staff Hours'!$C52</f>
        <v>0</v>
      </c>
      <c r="AC53" s="195">
        <f>'Staff Hours'!AR52*'Staff Hours'!$C52</f>
        <v>0</v>
      </c>
      <c r="AD53" s="196">
        <f>'Staff Hours'!AS52</f>
        <v>0</v>
      </c>
      <c r="AE53" s="197">
        <f t="shared" si="4"/>
        <v>0</v>
      </c>
    </row>
    <row r="54" spans="1:32" x14ac:dyDescent="0.25">
      <c r="A54" s="62">
        <f>'Staff Hours'!A53</f>
        <v>0</v>
      </c>
      <c r="B54" s="49">
        <f>'Staff Hours'!B53</f>
        <v>0</v>
      </c>
      <c r="C54" s="182">
        <f>'Staff Hours'!C53</f>
        <v>0</v>
      </c>
      <c r="D54" s="49"/>
      <c r="E54" s="195">
        <f>'Staff Hours'!E53*'Staff Hours'!$C53</f>
        <v>0</v>
      </c>
      <c r="F54" s="195">
        <f>'Staff Hours'!F53*'Staff Hours'!$C53</f>
        <v>0</v>
      </c>
      <c r="G54" s="195">
        <f>'Staff Hours'!G53*'Staff Hours'!$C53</f>
        <v>0</v>
      </c>
      <c r="H54" s="195">
        <f>'Staff Hours'!H53*'Staff Hours'!$C53</f>
        <v>0</v>
      </c>
      <c r="I54" s="195">
        <f>'Staff Hours'!I53*'Staff Hours'!$C53</f>
        <v>0</v>
      </c>
      <c r="J54" s="195">
        <f>'Staff Hours'!J53*'Staff Hours'!$C53</f>
        <v>0</v>
      </c>
      <c r="K54" s="195">
        <f>'Staff Hours'!K53*'Staff Hours'!$C53</f>
        <v>0</v>
      </c>
      <c r="L54" s="195">
        <f>'Staff Hours'!L53*'Staff Hours'!$C53</f>
        <v>0</v>
      </c>
      <c r="M54" s="195">
        <f>'Staff Hours'!M53*'Staff Hours'!$C53</f>
        <v>0</v>
      </c>
      <c r="N54" s="195">
        <f>'Staff Hours'!N53*'Staff Hours'!$C53</f>
        <v>0</v>
      </c>
      <c r="O54" s="195">
        <f>'Staff Hours'!O53*'Staff Hours'!$C53</f>
        <v>0</v>
      </c>
      <c r="P54" s="195">
        <f>'Staff Hours'!P53*'Staff Hours'!$C53</f>
        <v>0</v>
      </c>
      <c r="Q54" s="195">
        <f>'Staff Hours'!Q53*'Staff Hours'!$C53</f>
        <v>0</v>
      </c>
      <c r="R54" s="195">
        <f>'Staff Hours'!R53*'Staff Hours'!$C53</f>
        <v>0</v>
      </c>
      <c r="S54" s="195">
        <f>'Staff Hours'!S53*'Staff Hours'!$C53</f>
        <v>0</v>
      </c>
      <c r="T54" s="195">
        <f>'Staff Hours'!T53*'Staff Hours'!$C53</f>
        <v>0</v>
      </c>
      <c r="U54" s="195">
        <f>'Staff Hours'!U53*'Staff Hours'!$C53</f>
        <v>0</v>
      </c>
      <c r="V54" s="195">
        <f>'Staff Hours'!V53*'Staff Hours'!$C53</f>
        <v>0</v>
      </c>
      <c r="W54" s="195">
        <f>'Staff Hours'!W53*'Staff Hours'!$C53</f>
        <v>0</v>
      </c>
      <c r="X54" s="195">
        <f>'Staff Hours'!X53*'Staff Hours'!$C53</f>
        <v>0</v>
      </c>
      <c r="Y54" s="195">
        <f>'Staff Hours'!Y53*'Staff Hours'!$C53</f>
        <v>0</v>
      </c>
      <c r="Z54" s="195">
        <f>'Staff Hours'!Z53*'Staff Hours'!$C53</f>
        <v>0</v>
      </c>
      <c r="AA54" s="195">
        <f>'Staff Hours'!AA53*'Staff Hours'!$C53</f>
        <v>0</v>
      </c>
      <c r="AB54" s="195">
        <f>'Staff Hours'!AB53*'Staff Hours'!$C53</f>
        <v>0</v>
      </c>
      <c r="AC54" s="195">
        <f>'Staff Hours'!AR53*'Staff Hours'!$C53</f>
        <v>0</v>
      </c>
      <c r="AD54" s="196">
        <f>'Staff Hours'!AS53</f>
        <v>0</v>
      </c>
      <c r="AE54" s="197">
        <f t="shared" si="4"/>
        <v>0</v>
      </c>
    </row>
    <row r="55" spans="1:32" x14ac:dyDescent="0.25">
      <c r="A55" s="62">
        <f>'Staff Hours'!A54</f>
        <v>0</v>
      </c>
      <c r="B55" s="49">
        <f>'Staff Hours'!B54</f>
        <v>0</v>
      </c>
      <c r="C55" s="182">
        <f>'Staff Hours'!C54</f>
        <v>0</v>
      </c>
      <c r="D55" s="49"/>
      <c r="E55" s="195">
        <f>'Staff Hours'!E54*'Staff Hours'!$C54</f>
        <v>0</v>
      </c>
      <c r="F55" s="195">
        <f>'Staff Hours'!F54*'Staff Hours'!$C54</f>
        <v>0</v>
      </c>
      <c r="G55" s="195">
        <f>'Staff Hours'!G54*'Staff Hours'!$C54</f>
        <v>0</v>
      </c>
      <c r="H55" s="195">
        <f>'Staff Hours'!H54*'Staff Hours'!$C54</f>
        <v>0</v>
      </c>
      <c r="I55" s="195">
        <f>'Staff Hours'!I54*'Staff Hours'!$C54</f>
        <v>0</v>
      </c>
      <c r="J55" s="195">
        <f>'Staff Hours'!J54*'Staff Hours'!$C54</f>
        <v>0</v>
      </c>
      <c r="K55" s="195">
        <f>'Staff Hours'!K54*'Staff Hours'!$C54</f>
        <v>0</v>
      </c>
      <c r="L55" s="195">
        <f>'Staff Hours'!L54*'Staff Hours'!$C54</f>
        <v>0</v>
      </c>
      <c r="M55" s="195">
        <f>'Staff Hours'!M54*'Staff Hours'!$C54</f>
        <v>0</v>
      </c>
      <c r="N55" s="195">
        <f>'Staff Hours'!N54*'Staff Hours'!$C54</f>
        <v>0</v>
      </c>
      <c r="O55" s="195">
        <f>'Staff Hours'!O54*'Staff Hours'!$C54</f>
        <v>0</v>
      </c>
      <c r="P55" s="195">
        <f>'Staff Hours'!P54*'Staff Hours'!$C54</f>
        <v>0</v>
      </c>
      <c r="Q55" s="195">
        <f>'Staff Hours'!Q54*'Staff Hours'!$C54</f>
        <v>0</v>
      </c>
      <c r="R55" s="195">
        <f>'Staff Hours'!R54*'Staff Hours'!$C54</f>
        <v>0</v>
      </c>
      <c r="S55" s="195">
        <f>'Staff Hours'!S54*'Staff Hours'!$C54</f>
        <v>0</v>
      </c>
      <c r="T55" s="195">
        <f>'Staff Hours'!T54*'Staff Hours'!$C54</f>
        <v>0</v>
      </c>
      <c r="U55" s="195">
        <f>'Staff Hours'!U54*'Staff Hours'!$C54</f>
        <v>0</v>
      </c>
      <c r="V55" s="195">
        <f>'Staff Hours'!V54*'Staff Hours'!$C54</f>
        <v>0</v>
      </c>
      <c r="W55" s="195">
        <f>'Staff Hours'!W54*'Staff Hours'!$C54</f>
        <v>0</v>
      </c>
      <c r="X55" s="195">
        <f>'Staff Hours'!X54*'Staff Hours'!$C54</f>
        <v>0</v>
      </c>
      <c r="Y55" s="195">
        <f>'Staff Hours'!Y54*'Staff Hours'!$C54</f>
        <v>0</v>
      </c>
      <c r="Z55" s="195">
        <f>'Staff Hours'!Z54*'Staff Hours'!$C54</f>
        <v>0</v>
      </c>
      <c r="AA55" s="195">
        <f>'Staff Hours'!AA54*'Staff Hours'!$C54</f>
        <v>0</v>
      </c>
      <c r="AB55" s="195">
        <f>'Staff Hours'!AB54*'Staff Hours'!$C54</f>
        <v>0</v>
      </c>
      <c r="AC55" s="195">
        <f>'Staff Hours'!AR54*'Staff Hours'!$C54</f>
        <v>0</v>
      </c>
      <c r="AD55" s="196">
        <f>'Staff Hours'!AS54</f>
        <v>0</v>
      </c>
      <c r="AE55" s="197">
        <f t="shared" si="4"/>
        <v>0</v>
      </c>
    </row>
    <row r="56" spans="1:32" x14ac:dyDescent="0.25">
      <c r="A56" s="62">
        <f>'Staff Hours'!A55</f>
        <v>0</v>
      </c>
      <c r="B56" s="49">
        <f>'Staff Hours'!B55</f>
        <v>0</v>
      </c>
      <c r="C56" s="182">
        <f>'Staff Hours'!C55</f>
        <v>0</v>
      </c>
      <c r="D56" s="49"/>
      <c r="E56" s="195">
        <f>'Staff Hours'!E55*'Staff Hours'!$C55</f>
        <v>0</v>
      </c>
      <c r="F56" s="195">
        <f>'Staff Hours'!F55*'Staff Hours'!$C55</f>
        <v>0</v>
      </c>
      <c r="G56" s="195">
        <f>'Staff Hours'!G55*'Staff Hours'!$C55</f>
        <v>0</v>
      </c>
      <c r="H56" s="195">
        <f>'Staff Hours'!H55*'Staff Hours'!$C55</f>
        <v>0</v>
      </c>
      <c r="I56" s="195">
        <f>'Staff Hours'!I55*'Staff Hours'!$C55</f>
        <v>0</v>
      </c>
      <c r="J56" s="195">
        <f>'Staff Hours'!J55*'Staff Hours'!$C55</f>
        <v>0</v>
      </c>
      <c r="K56" s="195">
        <f>'Staff Hours'!K55*'Staff Hours'!$C55</f>
        <v>0</v>
      </c>
      <c r="L56" s="195">
        <f>'Staff Hours'!L55*'Staff Hours'!$C55</f>
        <v>0</v>
      </c>
      <c r="M56" s="195">
        <f>'Staff Hours'!M55*'Staff Hours'!$C55</f>
        <v>0</v>
      </c>
      <c r="N56" s="195">
        <f>'Staff Hours'!N55*'Staff Hours'!$C55</f>
        <v>0</v>
      </c>
      <c r="O56" s="195">
        <f>'Staff Hours'!O55*'Staff Hours'!$C55</f>
        <v>0</v>
      </c>
      <c r="P56" s="195">
        <f>'Staff Hours'!P55*'Staff Hours'!$C55</f>
        <v>0</v>
      </c>
      <c r="Q56" s="195">
        <f>'Staff Hours'!Q55*'Staff Hours'!$C55</f>
        <v>0</v>
      </c>
      <c r="R56" s="195">
        <f>'Staff Hours'!R55*'Staff Hours'!$C55</f>
        <v>0</v>
      </c>
      <c r="S56" s="195">
        <f>'Staff Hours'!S55*'Staff Hours'!$C55</f>
        <v>0</v>
      </c>
      <c r="T56" s="195">
        <f>'Staff Hours'!T55*'Staff Hours'!$C55</f>
        <v>0</v>
      </c>
      <c r="U56" s="195">
        <f>'Staff Hours'!U55*'Staff Hours'!$C55</f>
        <v>0</v>
      </c>
      <c r="V56" s="195">
        <f>'Staff Hours'!V55*'Staff Hours'!$C55</f>
        <v>0</v>
      </c>
      <c r="W56" s="195">
        <f>'Staff Hours'!W55*'Staff Hours'!$C55</f>
        <v>0</v>
      </c>
      <c r="X56" s="195">
        <f>'Staff Hours'!X55*'Staff Hours'!$C55</f>
        <v>0</v>
      </c>
      <c r="Y56" s="195">
        <f>'Staff Hours'!Y55*'Staff Hours'!$C55</f>
        <v>0</v>
      </c>
      <c r="Z56" s="195">
        <f>'Staff Hours'!Z55*'Staff Hours'!$C55</f>
        <v>0</v>
      </c>
      <c r="AA56" s="195">
        <f>'Staff Hours'!AA55*'Staff Hours'!$C55</f>
        <v>0</v>
      </c>
      <c r="AB56" s="195">
        <f>'Staff Hours'!AB55*'Staff Hours'!$C55</f>
        <v>0</v>
      </c>
      <c r="AC56" s="195">
        <f>'Staff Hours'!AR55*'Staff Hours'!$C55</f>
        <v>0</v>
      </c>
      <c r="AD56" s="196">
        <f>'Staff Hours'!AS55</f>
        <v>0</v>
      </c>
      <c r="AE56" s="197">
        <f t="shared" si="4"/>
        <v>0</v>
      </c>
    </row>
    <row r="57" spans="1:32" s="5" customFormat="1" x14ac:dyDescent="0.25">
      <c r="A57" s="53"/>
      <c r="B57" s="54" t="s">
        <v>133</v>
      </c>
      <c r="C57" s="198"/>
      <c r="D57" s="53"/>
      <c r="E57" s="199">
        <f t="shared" ref="E57:AC57" si="5">SUM(E34:E56)</f>
        <v>10</v>
      </c>
      <c r="F57" s="199">
        <f t="shared" si="5"/>
        <v>10</v>
      </c>
      <c r="G57" s="199">
        <f t="shared" si="5"/>
        <v>10</v>
      </c>
      <c r="H57" s="199">
        <f t="shared" si="5"/>
        <v>10</v>
      </c>
      <c r="I57" s="199">
        <f t="shared" si="5"/>
        <v>10</v>
      </c>
      <c r="J57" s="199">
        <f t="shared" si="5"/>
        <v>10</v>
      </c>
      <c r="K57" s="199">
        <f t="shared" si="5"/>
        <v>10</v>
      </c>
      <c r="L57" s="199">
        <f t="shared" si="5"/>
        <v>10</v>
      </c>
      <c r="M57" s="199">
        <f t="shared" si="5"/>
        <v>10</v>
      </c>
      <c r="N57" s="199">
        <f t="shared" si="5"/>
        <v>10</v>
      </c>
      <c r="O57" s="199">
        <f t="shared" si="5"/>
        <v>10</v>
      </c>
      <c r="P57" s="199">
        <f t="shared" si="5"/>
        <v>10</v>
      </c>
      <c r="Q57" s="199">
        <f t="shared" si="5"/>
        <v>10</v>
      </c>
      <c r="R57" s="199">
        <f t="shared" si="5"/>
        <v>10</v>
      </c>
      <c r="S57" s="199">
        <f t="shared" si="5"/>
        <v>10</v>
      </c>
      <c r="T57" s="199">
        <f t="shared" si="5"/>
        <v>10</v>
      </c>
      <c r="U57" s="199">
        <f t="shared" si="5"/>
        <v>10</v>
      </c>
      <c r="V57" s="199">
        <f t="shared" si="5"/>
        <v>10</v>
      </c>
      <c r="W57" s="199">
        <f t="shared" si="5"/>
        <v>10</v>
      </c>
      <c r="X57" s="199">
        <f t="shared" si="5"/>
        <v>10</v>
      </c>
      <c r="Y57" s="199">
        <f t="shared" si="5"/>
        <v>10</v>
      </c>
      <c r="Z57" s="199">
        <f t="shared" si="5"/>
        <v>10</v>
      </c>
      <c r="AA57" s="199">
        <f t="shared" si="5"/>
        <v>10</v>
      </c>
      <c r="AB57" s="199">
        <f t="shared" si="5"/>
        <v>10</v>
      </c>
      <c r="AC57" s="199">
        <f t="shared" si="5"/>
        <v>10</v>
      </c>
      <c r="AD57" s="200">
        <f>SUM(AD34:AD56)</f>
        <v>40</v>
      </c>
      <c r="AE57" s="57">
        <f>SUM(AE34:AE56)</f>
        <v>400</v>
      </c>
      <c r="AF57" s="9" t="str">
        <f>IF('Staff Cashflow'!AE57='Staff Hours'!AT56,"","Check")</f>
        <v/>
      </c>
    </row>
    <row r="58" spans="1:32" x14ac:dyDescent="0.25">
      <c r="C58" s="189"/>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190"/>
    </row>
    <row r="59" spans="1:32" x14ac:dyDescent="0.25">
      <c r="A59" s="63"/>
      <c r="B59" s="202" t="s">
        <v>134</v>
      </c>
      <c r="C59" s="203"/>
      <c r="D59" s="63"/>
      <c r="E59" s="204">
        <f>E29+E57</f>
        <v>20</v>
      </c>
      <c r="F59" s="204">
        <f t="shared" ref="F59:AE59" si="6">F29+F57</f>
        <v>20</v>
      </c>
      <c r="G59" s="204">
        <f t="shared" si="6"/>
        <v>20</v>
      </c>
      <c r="H59" s="204">
        <f t="shared" si="6"/>
        <v>20</v>
      </c>
      <c r="I59" s="204">
        <f t="shared" si="6"/>
        <v>20</v>
      </c>
      <c r="J59" s="204">
        <f t="shared" si="6"/>
        <v>20</v>
      </c>
      <c r="K59" s="204">
        <f t="shared" si="6"/>
        <v>20</v>
      </c>
      <c r="L59" s="204">
        <f t="shared" si="6"/>
        <v>20</v>
      </c>
      <c r="M59" s="204">
        <f t="shared" si="6"/>
        <v>20</v>
      </c>
      <c r="N59" s="204">
        <f t="shared" si="6"/>
        <v>20</v>
      </c>
      <c r="O59" s="204">
        <f t="shared" si="6"/>
        <v>20</v>
      </c>
      <c r="P59" s="204">
        <f t="shared" si="6"/>
        <v>20</v>
      </c>
      <c r="Q59" s="204">
        <f t="shared" si="6"/>
        <v>20</v>
      </c>
      <c r="R59" s="204">
        <f t="shared" si="6"/>
        <v>20</v>
      </c>
      <c r="S59" s="204">
        <f t="shared" si="6"/>
        <v>20</v>
      </c>
      <c r="T59" s="204">
        <f t="shared" si="6"/>
        <v>20</v>
      </c>
      <c r="U59" s="204">
        <f t="shared" si="6"/>
        <v>20</v>
      </c>
      <c r="V59" s="204">
        <f t="shared" si="6"/>
        <v>20</v>
      </c>
      <c r="W59" s="204">
        <f t="shared" si="6"/>
        <v>20</v>
      </c>
      <c r="X59" s="204">
        <f t="shared" si="6"/>
        <v>20</v>
      </c>
      <c r="Y59" s="204">
        <f t="shared" si="6"/>
        <v>20</v>
      </c>
      <c r="Z59" s="204">
        <f t="shared" si="6"/>
        <v>20</v>
      </c>
      <c r="AA59" s="204">
        <f t="shared" si="6"/>
        <v>20</v>
      </c>
      <c r="AB59" s="204">
        <f t="shared" si="6"/>
        <v>20</v>
      </c>
      <c r="AC59" s="204">
        <f t="shared" si="6"/>
        <v>20</v>
      </c>
      <c r="AD59" s="205">
        <f t="shared" si="6"/>
        <v>80</v>
      </c>
      <c r="AE59" s="205">
        <f t="shared" si="6"/>
        <v>800</v>
      </c>
    </row>
  </sheetData>
  <mergeCells count="3">
    <mergeCell ref="AD10:AE10"/>
    <mergeCell ref="AD32:AE32"/>
    <mergeCell ref="E5:H5"/>
  </mergeCells>
  <phoneticPr fontId="2" type="noConversion"/>
  <pageMargins left="0.5" right="0.5" top="0.75" bottom="0.75" header="0.5" footer="0.25"/>
  <pageSetup paperSize="3" orientation="landscape" r:id="rId1"/>
  <headerFooter alignWithMargins="0">
    <oddFooter>&amp;L&amp;"Verdana,Regular"&amp;8File Name=&amp;F/&amp;A
Date=&amp;D&amp;C&amp;"Verdana,Regular"&amp;8&amp;P of &amp;N&amp;R&amp;"Verdana,Regular"&amp;8Intellectual Property of
Plante Moran Realpoint, LLC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49ad1af-ea74-4487-be39-ce2b5696c34f">
      <Terms xmlns="http://schemas.microsoft.com/office/infopath/2007/PartnerControls"/>
    </lcf76f155ced4ddcb4097134ff3c332f>
    <TaxCatchAll xmlns="25df12fe-795d-4257-9772-5764e21ccd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D70AFBB15702934B9D66F6BAC99681AB" ma:contentTypeVersion="15" ma:contentTypeDescription="Create a new document." ma:contentTypeScope="" ma:versionID="ea3fd1c5a99854f8c2b76c7f80739af7">
  <xsd:schema xmlns:xsd="http://www.w3.org/2001/XMLSchema" xmlns:xs="http://www.w3.org/2001/XMLSchema" xmlns:p="http://schemas.microsoft.com/office/2006/metadata/properties" xmlns:ns2="e49ad1af-ea74-4487-be39-ce2b5696c34f" xmlns:ns3="25df12fe-795d-4257-9772-5764e21ccdf9" targetNamespace="http://schemas.microsoft.com/office/2006/metadata/properties" ma:root="true" ma:fieldsID="31ce86d32a7c9266331a31d3c006be03" ns2:_="" ns3:_="">
    <xsd:import namespace="e49ad1af-ea74-4487-be39-ce2b5696c34f"/>
    <xsd:import namespace="25df12fe-795d-4257-9772-5764e21ccdf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ad1af-ea74-4487-be39-ce2b5696c3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a2cdd43-c6e4-4e00-b274-f268fd95492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df12fe-795d-4257-9772-5764e21ccdf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b2eff93-58e3-4aba-9755-46b0adf7670f}" ma:internalName="TaxCatchAll" ma:showField="CatchAllData" ma:web="25df12fe-795d-4257-9772-5764e21ccdf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1F0ECE-50B3-4038-AEDC-CCB09BF56C1A}">
  <ds:schemaRefs>
    <ds:schemaRef ds:uri="http://schemas.microsoft.com/sharepoint/events"/>
  </ds:schemaRefs>
</ds:datastoreItem>
</file>

<file path=customXml/itemProps2.xml><?xml version="1.0" encoding="utf-8"?>
<ds:datastoreItem xmlns:ds="http://schemas.openxmlformats.org/officeDocument/2006/customXml" ds:itemID="{053AA045-2A19-4918-8E43-15C85766938A}">
  <ds:schemaRefs>
    <ds:schemaRef ds:uri="http://schemas.microsoft.com/office/2006/documentManagement/types"/>
    <ds:schemaRef ds:uri="http://purl.org/dc/elements/1.1/"/>
    <ds:schemaRef ds:uri="http://purl.org/dc/dcmitype/"/>
    <ds:schemaRef ds:uri="http://schemas.microsoft.com/office/infopath/2007/PartnerControls"/>
    <ds:schemaRef ds:uri="http://www.w3.org/XML/1998/namespace"/>
    <ds:schemaRef ds:uri="http://purl.org/dc/terms/"/>
    <ds:schemaRef ds:uri="http://schemas.microsoft.com/office/2006/metadata/properties"/>
    <ds:schemaRef ds:uri="http://schemas.openxmlformats.org/package/2006/metadata/core-properties"/>
    <ds:schemaRef ds:uri="5421fd3d-300c-4163-899c-d4abb6377446"/>
    <ds:schemaRef ds:uri="f7fef4e9-d1c6-414d-a589-311d5aa1a0ce"/>
    <ds:schemaRef ds:uri="e49ad1af-ea74-4487-be39-ce2b5696c34f"/>
    <ds:schemaRef ds:uri="25df12fe-795d-4257-9772-5764e21ccdf9"/>
  </ds:schemaRefs>
</ds:datastoreItem>
</file>

<file path=customXml/itemProps3.xml><?xml version="1.0" encoding="utf-8"?>
<ds:datastoreItem xmlns:ds="http://schemas.openxmlformats.org/officeDocument/2006/customXml" ds:itemID="{23656DBE-C1AB-4DA2-9558-30CDC29A888C}">
  <ds:schemaRefs>
    <ds:schemaRef ds:uri="http://schemas.microsoft.com/sharepoint/v3/contenttype/forms"/>
  </ds:schemaRefs>
</ds:datastoreItem>
</file>

<file path=customXml/itemProps4.xml><?xml version="1.0" encoding="utf-8"?>
<ds:datastoreItem xmlns:ds="http://schemas.openxmlformats.org/officeDocument/2006/customXml" ds:itemID="{800FE1BE-11CF-4152-BAEA-75B7001D00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Summary</vt:lpstr>
      <vt:lpstr>Staff Hours</vt:lpstr>
      <vt:lpstr>Construction Support</vt:lpstr>
      <vt:lpstr>Staff Cashflow</vt:lpstr>
      <vt:lpstr>'Construction Support'!Print_Area</vt:lpstr>
      <vt:lpstr>Summary!Print_Area</vt:lpstr>
      <vt:lpstr>'Construction Support'!Print_Titles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 Chen</dc:creator>
  <cp:keywords/>
  <dc:description/>
  <cp:lastModifiedBy>Scott Weir</cp:lastModifiedBy>
  <cp:revision/>
  <cp:lastPrinted>2024-05-14T20:10:14Z</cp:lastPrinted>
  <dcterms:created xsi:type="dcterms:W3CDTF">2005-04-14T17:09:19Z</dcterms:created>
  <dcterms:modified xsi:type="dcterms:W3CDTF">2025-03-05T15:22:15Z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0x010100D70AFBB15702934B9D66F6BAC99681AB</vt:lpwstr>
  </property>
  <property fmtid="{D5CDD505-2E9C-101B-9397-08002B2CF9AE}" pid="3" name="Order">
    <vt:r8>100</vt:r8>
  </property>
  <property fmtid="{D5CDD505-2E9C-101B-9397-08002B2CF9AE}" pid="4" name="TaxKeyword">
    <vt:lpwstr/>
  </property>
  <property fmtid="{D5CDD505-2E9C-101B-9397-08002B2CF9AE}" pid="5" name="Topic">
    <vt:lpwstr/>
  </property>
  <property fmtid="{D5CDD505-2E9C-101B-9397-08002B2CF9AE}" pid="6" name="CardType">
    <vt:lpwstr/>
  </property>
  <property fmtid="{D5CDD505-2E9C-101B-9397-08002B2CF9AE}" pid="7" name="TeamType">
    <vt:lpwstr>2;#Work Team|bed5c3ad-62ff-4293-848a-f85524d4b261</vt:lpwstr>
  </property>
  <property fmtid="{D5CDD505-2E9C-101B-9397-08002B2CF9AE}" pid="8" name="ResourceType">
    <vt:lpwstr/>
  </property>
  <property fmtid="{D5CDD505-2E9C-101B-9397-08002B2CF9AE}" pid="9" name="Team">
    <vt:lpwstr>1;#Plante Moran Cresa|30a9b5f6-1d1e-4a88-ba63-702977558c5e</vt:lpwstr>
  </property>
  <property fmtid="{D5CDD505-2E9C-101B-9397-08002B2CF9AE}" pid="10" name="_dlc_DocIdItemGuid">
    <vt:lpwstr>10ae646a-d9e3-46dc-883b-dccbd52ad5e0</vt:lpwstr>
  </property>
  <property fmtid="{D5CDD505-2E9C-101B-9397-08002B2CF9AE}" pid="11" name="TaxKeywordTaxHTField">
    <vt:lpwstr/>
  </property>
  <property fmtid="{D5CDD505-2E9C-101B-9397-08002B2CF9AE}" pid="12" name="ac28b01270a741659ca1702f61e5905d">
    <vt:lpwstr/>
  </property>
  <property fmtid="{D5CDD505-2E9C-101B-9397-08002B2CF9AE}" pid="13" name="hd313e3cdfe647b3a6b09e2e2bc5fac2">
    <vt:lpwstr>Work Team|bed5c3ad-62ff-4293-848a-f85524d4b261</vt:lpwstr>
  </property>
  <property fmtid="{D5CDD505-2E9C-101B-9397-08002B2CF9AE}" pid="14" name="n098ebb87c784f83a42ec9af1bd9cecf">
    <vt:lpwstr/>
  </property>
  <property fmtid="{D5CDD505-2E9C-101B-9397-08002B2CF9AE}" pid="15" name="b02ef9c9ba2b47a7a966ec85f27fc64b">
    <vt:lpwstr>Plante Moran Cresa|30a9b5f6-1d1e-4a88-ba63-702977558c5e</vt:lpwstr>
  </property>
  <property fmtid="{D5CDD505-2E9C-101B-9397-08002B2CF9AE}" pid="16" name="m313429e0e3e4c31a09a513f07c3196b">
    <vt:lpwstr/>
  </property>
  <property fmtid="{D5CDD505-2E9C-101B-9397-08002B2CF9AE}" pid="17" name="TaxCatchAll">
    <vt:lpwstr>2;#Work Team|bed5c3ad-62ff-4293-848a-f85524d4b261;#1;#Plante Moran Cresa|30a9b5f6-1d1e-4a88-ba63-702977558c5e</vt:lpwstr>
  </property>
  <property fmtid="{D5CDD505-2E9C-101B-9397-08002B2CF9AE}" pid="18" name="MediaServiceImageTags">
    <vt:lpwstr/>
  </property>
</Properties>
</file>